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codeName="ЭтаКнига" defaultThemeVersion="124226"/>
  <mc:AlternateContent xmlns:mc="http://schemas.openxmlformats.org/markup-compatibility/2006">
    <mc:Choice Requires="x15">
      <x15ac:absPath xmlns:x15ac="http://schemas.microsoft.com/office/spreadsheetml/2010/11/ac" url="\\bis.bashtel.ru\deps\OUZ\01. ОУЗ\2017\Запрос котировок\12.Декабрь\В2В-3 этап\Закупочная\"/>
    </mc:Choice>
  </mc:AlternateContent>
  <bookViews>
    <workbookView xWindow="0" yWindow="0" windowWidth="24000" windowHeight="9375"/>
  </bookViews>
  <sheets>
    <sheet name="В2В- 3 этап УКВ БИС " sheetId="4" r:id="rId1"/>
    <sheet name="Лист1" sheetId="5" state="hidden" r:id="rId2"/>
  </sheets>
  <definedNames>
    <definedName name="_xlnm.Print_Area" localSheetId="0">'В2В- 3 этап УКВ БИС '!$A$1:$H$155</definedName>
  </definedNames>
  <calcPr calcId="152511"/>
</workbook>
</file>

<file path=xl/calcChain.xml><?xml version="1.0" encoding="utf-8"?>
<calcChain xmlns="http://schemas.openxmlformats.org/spreadsheetml/2006/main">
  <c r="I107" i="4" l="1"/>
  <c r="G110" i="4" s="1"/>
  <c r="G109" i="4" l="1"/>
  <c r="G111" i="4"/>
  <c r="I114" i="4"/>
  <c r="G119" i="4" s="1"/>
  <c r="I58" i="4"/>
  <c r="I13" i="4"/>
  <c r="H54" i="4" s="1"/>
  <c r="H110" i="4" l="1"/>
  <c r="H111" i="4"/>
  <c r="H109" i="4"/>
  <c r="H104" i="4"/>
  <c r="G104" i="4"/>
  <c r="G103" i="4"/>
  <c r="H103" i="4"/>
  <c r="G50" i="4"/>
  <c r="G53" i="4"/>
  <c r="G54" i="4"/>
  <c r="G49" i="4"/>
  <c r="G51" i="4"/>
  <c r="H53" i="4"/>
  <c r="G116" i="4"/>
  <c r="G143" i="4"/>
  <c r="G141" i="4"/>
  <c r="G139" i="4"/>
  <c r="G136" i="4"/>
  <c r="G134" i="4"/>
  <c r="G132" i="4"/>
  <c r="G130" i="4"/>
  <c r="G128" i="4"/>
  <c r="G125" i="4"/>
  <c r="G123" i="4"/>
  <c r="G120" i="4"/>
  <c r="H116" i="4"/>
  <c r="G117" i="4"/>
  <c r="G142" i="4"/>
  <c r="G140" i="4"/>
  <c r="G138" i="4"/>
  <c r="G135" i="4"/>
  <c r="G133" i="4"/>
  <c r="G131" i="4"/>
  <c r="G129" i="4"/>
  <c r="G126" i="4"/>
  <c r="G124" i="4"/>
  <c r="G122" i="4"/>
  <c r="L47" i="4"/>
  <c r="L46" i="4" s="1"/>
  <c r="M46" i="4" s="1"/>
  <c r="L38" i="4"/>
  <c r="M38" i="4" s="1"/>
  <c r="L44" i="4"/>
  <c r="M44" i="4" s="1"/>
  <c r="L35" i="4"/>
  <c r="M35" i="4" s="1"/>
  <c r="L26" i="4"/>
  <c r="L25" i="4" s="1"/>
  <c r="L17" i="4"/>
  <c r="M17" i="4" s="1"/>
  <c r="L19" i="4"/>
  <c r="M19" i="4" s="1"/>
  <c r="K27" i="5"/>
  <c r="L20" i="4"/>
  <c r="M20" i="4" s="1"/>
  <c r="K34" i="5"/>
  <c r="L28" i="4"/>
  <c r="M28" i="4" s="1"/>
  <c r="K24" i="5"/>
  <c r="L29" i="4"/>
  <c r="M29" i="4" s="1"/>
  <c r="K25" i="5"/>
  <c r="K26" i="5"/>
  <c r="K28" i="5"/>
  <c r="L37" i="4"/>
  <c r="M37" i="4" s="1"/>
  <c r="K36" i="5"/>
  <c r="I31" i="5"/>
  <c r="L33" i="4"/>
  <c r="M33" i="4" s="1"/>
  <c r="K32" i="5"/>
  <c r="L34" i="4"/>
  <c r="M34" i="4" s="1"/>
  <c r="L90" i="5"/>
  <c r="K29" i="5"/>
  <c r="L16" i="4"/>
  <c r="M16" i="4" s="1"/>
  <c r="K30" i="5"/>
  <c r="M26" i="4" l="1"/>
  <c r="L24" i="4"/>
  <c r="M24" i="4" s="1"/>
  <c r="M25" i="4"/>
  <c r="L15" i="4"/>
  <c r="M15" i="4" s="1"/>
  <c r="L43" i="4"/>
  <c r="G43" i="4" s="1"/>
  <c r="M47" i="4"/>
  <c r="G25" i="4"/>
  <c r="M21" i="4"/>
  <c r="M43" i="4" l="1"/>
  <c r="H43" i="4" s="1"/>
  <c r="L42" i="4"/>
  <c r="M42" i="4" s="1"/>
  <c r="G17" i="4"/>
  <c r="G16" i="4"/>
  <c r="G34" i="4"/>
  <c r="J19" i="5"/>
  <c r="H17" i="5"/>
  <c r="H19" i="5"/>
  <c r="F17" i="5"/>
  <c r="F18" i="5"/>
  <c r="F19" i="5"/>
  <c r="S15" i="5"/>
  <c r="S14" i="5"/>
  <c r="S11" i="5"/>
  <c r="Q15" i="5"/>
  <c r="Q14" i="5"/>
  <c r="Q11" i="5"/>
  <c r="L11" i="5"/>
  <c r="H12" i="5"/>
  <c r="H15" i="5"/>
  <c r="H14" i="5"/>
  <c r="J15" i="5"/>
  <c r="J14" i="5"/>
  <c r="J12" i="5"/>
  <c r="J11" i="5"/>
  <c r="J10" i="5"/>
  <c r="F15" i="5"/>
  <c r="F14" i="5"/>
  <c r="F11" i="5"/>
  <c r="I25" i="5"/>
  <c r="E25" i="5"/>
  <c r="M51" i="4"/>
  <c r="H51" i="4" s="1"/>
  <c r="M50" i="4"/>
  <c r="H50" i="4" s="1"/>
  <c r="H47" i="4"/>
  <c r="G47" i="4"/>
  <c r="H46" i="4"/>
  <c r="G46" i="4"/>
  <c r="H44" i="4"/>
  <c r="G44" i="4"/>
  <c r="H45" i="4"/>
  <c r="G45" i="4"/>
  <c r="G38" i="4"/>
  <c r="G37" i="4"/>
  <c r="G35" i="4"/>
  <c r="M36" i="4"/>
  <c r="G36" i="4"/>
  <c r="G29" i="4"/>
  <c r="G28" i="4"/>
  <c r="G26" i="4"/>
  <c r="M27" i="4"/>
  <c r="G27" i="4"/>
  <c r="M22" i="4"/>
  <c r="H22" i="4" s="1"/>
  <c r="G22" i="4"/>
  <c r="H21" i="4"/>
  <c r="G21" i="4"/>
  <c r="G20" i="4"/>
  <c r="G19" i="4"/>
  <c r="M18" i="4"/>
  <c r="G18" i="4"/>
  <c r="H17" i="4" l="1"/>
  <c r="H27" i="4"/>
  <c r="H26" i="4"/>
  <c r="H25" i="4"/>
  <c r="H36" i="4"/>
  <c r="H34" i="4"/>
  <c r="H35" i="4"/>
  <c r="H18" i="4"/>
  <c r="H16" i="4"/>
  <c r="H20" i="4" l="1"/>
  <c r="H19" i="4"/>
  <c r="H29" i="4"/>
  <c r="H28" i="4"/>
  <c r="H38" i="4"/>
  <c r="H37" i="4"/>
  <c r="G92" i="4"/>
  <c r="M92" i="4"/>
  <c r="H92" i="4" s="1"/>
  <c r="H142" i="4" l="1"/>
  <c r="H143" i="4"/>
  <c r="H134" i="4"/>
  <c r="H135" i="4"/>
  <c r="H136" i="4"/>
  <c r="H138" i="4"/>
  <c r="H139" i="4"/>
  <c r="H140" i="4"/>
  <c r="H141" i="4"/>
  <c r="H131" i="4"/>
  <c r="H130" i="4"/>
  <c r="H128" i="4"/>
  <c r="H129" i="4"/>
  <c r="H126" i="4"/>
  <c r="H122" i="4"/>
  <c r="H123" i="4"/>
  <c r="H124" i="4"/>
  <c r="H125" i="4"/>
  <c r="H119" i="4"/>
  <c r="H120" i="4"/>
  <c r="H117" i="4"/>
  <c r="M133" i="4" l="1"/>
  <c r="H133" i="4" s="1"/>
  <c r="M132" i="4" l="1"/>
  <c r="H132" i="4" s="1"/>
  <c r="H102" i="4" l="1"/>
  <c r="G102" i="4"/>
  <c r="M101" i="4"/>
  <c r="H101" i="4" s="1"/>
  <c r="G101" i="4"/>
  <c r="M100" i="4"/>
  <c r="H100" i="4" s="1"/>
  <c r="G100" i="4"/>
  <c r="M99" i="4"/>
  <c r="H99" i="4" s="1"/>
  <c r="G99" i="4"/>
  <c r="M98" i="4"/>
  <c r="H98" i="4" s="1"/>
  <c r="G98" i="4"/>
  <c r="H97" i="4"/>
  <c r="G97" i="4"/>
  <c r="M96" i="4"/>
  <c r="H96" i="4" s="1"/>
  <c r="G96" i="4"/>
  <c r="H95" i="4"/>
  <c r="G95" i="4"/>
  <c r="M94" i="4"/>
  <c r="H94" i="4" s="1"/>
  <c r="G94" i="4"/>
  <c r="H91" i="4"/>
  <c r="G91" i="4"/>
  <c r="H90" i="4"/>
  <c r="G90" i="4"/>
  <c r="M88" i="4"/>
  <c r="H88" i="4" s="1"/>
  <c r="G88" i="4"/>
  <c r="M87" i="4"/>
  <c r="H87" i="4" s="1"/>
  <c r="G87" i="4"/>
  <c r="M86" i="4"/>
  <c r="H86" i="4" s="1"/>
  <c r="G86" i="4"/>
  <c r="M85" i="4"/>
  <c r="H85" i="4" s="1"/>
  <c r="G85" i="4"/>
  <c r="M83" i="4"/>
  <c r="H83" i="4" s="1"/>
  <c r="G83" i="4"/>
  <c r="M82" i="4"/>
  <c r="H82" i="4" s="1"/>
  <c r="G82" i="4"/>
  <c r="M81" i="4"/>
  <c r="H81" i="4" s="1"/>
  <c r="G81" i="4"/>
  <c r="M80" i="4"/>
  <c r="H80" i="4" s="1"/>
  <c r="G80" i="4"/>
  <c r="M78" i="4"/>
  <c r="H78" i="4" s="1"/>
  <c r="G78" i="4"/>
  <c r="M77" i="4"/>
  <c r="H77" i="4" s="1"/>
  <c r="G77" i="4"/>
  <c r="M76" i="4"/>
  <c r="H76" i="4" s="1"/>
  <c r="G76" i="4"/>
  <c r="M75" i="4"/>
  <c r="H75" i="4" s="1"/>
  <c r="G75" i="4"/>
  <c r="H73" i="4"/>
  <c r="G73" i="4"/>
  <c r="H72" i="4"/>
  <c r="G72" i="4"/>
  <c r="H71" i="4"/>
  <c r="G71" i="4"/>
  <c r="H70" i="4"/>
  <c r="G70" i="4"/>
  <c r="H69" i="4"/>
  <c r="G69" i="4"/>
  <c r="H68" i="4"/>
  <c r="G68" i="4"/>
  <c r="H67" i="4"/>
  <c r="G67" i="4"/>
  <c r="H66" i="4"/>
  <c r="G66" i="4"/>
  <c r="H65" i="4"/>
  <c r="G65" i="4"/>
  <c r="H64" i="4"/>
  <c r="G64" i="4"/>
  <c r="M63" i="4"/>
  <c r="H63" i="4" s="1"/>
  <c r="G63" i="4"/>
  <c r="M62" i="4"/>
  <c r="H62" i="4" s="1"/>
  <c r="G62" i="4"/>
  <c r="M61" i="4"/>
  <c r="H61" i="4" s="1"/>
  <c r="G61" i="4"/>
  <c r="H59" i="4"/>
  <c r="G59" i="4"/>
  <c r="H49" i="4"/>
  <c r="H48" i="4"/>
  <c r="G48" i="4"/>
  <c r="H42" i="4"/>
  <c r="G42" i="4"/>
  <c r="M40" i="4"/>
  <c r="H40" i="4" s="1"/>
  <c r="G40" i="4"/>
  <c r="M39" i="4"/>
  <c r="H39" i="4" s="1"/>
  <c r="G39" i="4"/>
  <c r="H33" i="4"/>
  <c r="G33" i="4"/>
  <c r="M31" i="4"/>
  <c r="H31" i="4" s="1"/>
  <c r="G31" i="4"/>
  <c r="M30" i="4"/>
  <c r="H30" i="4" s="1"/>
  <c r="G30" i="4"/>
  <c r="H24" i="4"/>
  <c r="G24" i="4"/>
  <c r="H15" i="4"/>
  <c r="G15" i="4"/>
</calcChain>
</file>

<file path=xl/sharedStrings.xml><?xml version="1.0" encoding="utf-8"?>
<sst xmlns="http://schemas.openxmlformats.org/spreadsheetml/2006/main" count="407" uniqueCount="287">
  <si>
    <t>Наименование Работ</t>
  </si>
  <si>
    <t>Единица измерения</t>
  </si>
  <si>
    <t>Состав работ</t>
  </si>
  <si>
    <t>Стоимость строительства (с учетом ПИР) единицы измерения без НДС, руб.</t>
  </si>
  <si>
    <t>1 метр</t>
  </si>
  <si>
    <t>1 км трассы</t>
  </si>
  <si>
    <t>1 колодец</t>
  </si>
  <si>
    <t>1 комплект</t>
  </si>
  <si>
    <t>1 колодец в комплекте</t>
  </si>
  <si>
    <t>1 км трассы кабеля.</t>
  </si>
  <si>
    <t>шт.</t>
  </si>
  <si>
    <t>1 метр проекции перехода</t>
  </si>
  <si>
    <t xml:space="preserve">Д=63мм </t>
  </si>
  <si>
    <t>Д=110мм</t>
  </si>
  <si>
    <t>Восстановление покрытий</t>
  </si>
  <si>
    <t>Восстановление газонов</t>
  </si>
  <si>
    <t>1м2</t>
  </si>
  <si>
    <t>1 метр прокола</t>
  </si>
  <si>
    <t>1м</t>
  </si>
  <si>
    <t>СМР (включая стоимость материалов), прочие, исполнительная документация</t>
  </si>
  <si>
    <t>1 м</t>
  </si>
  <si>
    <t>1 шт.</t>
  </si>
  <si>
    <t xml:space="preserve">1 шкаф </t>
  </si>
  <si>
    <t>Монтаж провода СИП</t>
  </si>
  <si>
    <t>1 км. провода</t>
  </si>
  <si>
    <t>Радиофикация объекта с устройством новой  инфраструктуры для кабеля</t>
  </si>
  <si>
    <t>1 км. трассы</t>
  </si>
  <si>
    <t>1 шкаф</t>
  </si>
  <si>
    <t xml:space="preserve">Настоящие удельные стоимости учитывают полный комплекс строительно-монтажных, специальных строительных работ, прочих затрат, включая стоимость материальных ресурсов, различных согласований, ПИР, необходимых для строительства. </t>
  </si>
  <si>
    <t>Настоящие удельные стоимости предназначены для формирования бюджета и начальной цены конкурса. Настоящие удельные стоимости являются максимальными и могут быть изменены в сторону уменьшения.</t>
  </si>
  <si>
    <t>Стоимость ГНБ тремя и более трубами рассчитывать, добавляя на каждую последующую трубу разницу в стоимости переходов двумя и одной трубой.</t>
  </si>
  <si>
    <t>Стоимость работ</t>
  </si>
  <si>
    <t>Монтаж телекоммуникационного шкафа, стойки на станционной или линейной стороне</t>
  </si>
  <si>
    <t>Абонентская разводка</t>
  </si>
  <si>
    <t>Монтаж контейнера "под ключ".</t>
  </si>
  <si>
    <t>Монтаж климатического телекоммуникационного шкафа (термошкафа)</t>
  </si>
  <si>
    <t>"под ключ" со стоимостью шкафа</t>
  </si>
  <si>
    <t>без учета стоимости шкафа</t>
  </si>
  <si>
    <t>Землеотвод под сооружение</t>
  </si>
  <si>
    <t>1 колодец в комплекте (нестандарт.)</t>
  </si>
  <si>
    <t>ввод понижающего коэффициента раздела</t>
  </si>
  <si>
    <t>базовые УКВ раздела</t>
  </si>
  <si>
    <t>ПИР, СМР (включая подготовительные работы и стоимость всех материалов),  оформление разрешительных документов, исполнительной документации, закрытие ордера в администрации</t>
  </si>
  <si>
    <t>1 подключение</t>
  </si>
  <si>
    <t xml:space="preserve">Монтаж слаботочного щита (шкафа, бокса, ниши) </t>
  </si>
  <si>
    <t>1 щит</t>
  </si>
  <si>
    <t>1 узел</t>
  </si>
  <si>
    <t>1 коммутатор</t>
  </si>
  <si>
    <t>1 км трассы магистрали</t>
  </si>
  <si>
    <t>1 опт. волокно</t>
  </si>
  <si>
    <t>1 патчкорд</t>
  </si>
  <si>
    <t>кан-км</t>
  </si>
  <si>
    <t>Устройство оптической абонентской разводки/прокладка оптического патчкорда  (duplex/simpex, любой разъем, любая полировка)</t>
  </si>
  <si>
    <t>м</t>
  </si>
  <si>
    <t>Монтаж телекоммуникационного  шкафа , телекоммуникационной стойки емкостью:</t>
  </si>
  <si>
    <t>ед.</t>
  </si>
  <si>
    <t>Внимание! См. Примечание внизу таблицы</t>
  </si>
  <si>
    <t>Установка/замена  опор (деревянных пропитанных, на железобетонных приставках (сваях) (полный комплекс работ)</t>
  </si>
  <si>
    <t>ККС-5 ( все типы,конфигурации и разновидности)</t>
  </si>
  <si>
    <t>ККС-4 ( все типы,конфигурации и разновидности)</t>
  </si>
  <si>
    <t>ККС-3 ( все типы,конфигурации и разновидности)</t>
  </si>
  <si>
    <t>ККС-2 ( все типы,конфигурации и разновидности)</t>
  </si>
  <si>
    <t>302.1</t>
  </si>
  <si>
    <t>302.2</t>
  </si>
  <si>
    <t>403.1</t>
  </si>
  <si>
    <t>403.2</t>
  </si>
  <si>
    <t>415.3</t>
  </si>
  <si>
    <t>415.4</t>
  </si>
  <si>
    <t xml:space="preserve"> 416.1</t>
  </si>
  <si>
    <t xml:space="preserve"> 416.2</t>
  </si>
  <si>
    <t>416.3</t>
  </si>
  <si>
    <t xml:space="preserve"> 416.4</t>
  </si>
  <si>
    <t>417.2</t>
  </si>
  <si>
    <t>417.4</t>
  </si>
  <si>
    <t>418.1</t>
  </si>
  <si>
    <t xml:space="preserve"> 900.1</t>
  </si>
  <si>
    <t>900.2</t>
  </si>
  <si>
    <t>901.1</t>
  </si>
  <si>
    <t>903.2</t>
  </si>
  <si>
    <t xml:space="preserve"> 901.2</t>
  </si>
  <si>
    <t xml:space="preserve"> 902.1</t>
  </si>
  <si>
    <t>902.2</t>
  </si>
  <si>
    <t>902.3</t>
  </si>
  <si>
    <t>902.4</t>
  </si>
  <si>
    <t>902.5</t>
  </si>
  <si>
    <t>903.1</t>
  </si>
  <si>
    <t>коэфф.раздела</t>
  </si>
  <si>
    <t>в том числе ПИР**</t>
  </si>
  <si>
    <t>*** Стоимость переходов при реализации всех проектов  учтена в составе стоимости кабельной канализации ( в случае её строительства).Данные расценки применяются в  случае выполнения кабельных переходов ГНБ при прокладке кабеля в грунт в процессе реализации всех проектов или при строительстве отдельных переходов или вводов.</t>
  </si>
  <si>
    <t xml:space="preserve">ПИР;СМР (включая стоимость  материалов, в том числе стоимость розеток, коробок), прочие затраты, исполнительная документация </t>
  </si>
  <si>
    <t>ПИР;СМР (включая стоимость всех конструкций, комплектующих и  материалов), включая заделку отверстий и восстановление поверхностей и их отделки</t>
  </si>
  <si>
    <t>ПИР, СМР:  сварка одного волокна (точка сварки), все виды измерений, тестирований, паспортизация (не ограничиваясь перечисленным: в электронном виде, Excel-формат для рефлектограмм, протоколы, схемы разварки); монтаж/перемонтаж муфты/кросса для переварки волокон, включая стоимость основных и расходных материалов, в том числе для герметизации муфты (при необходимости); стоимость переездов из точки измерений 1 (откуда ведется измерение) в точку измерений 2 (где находится источник), другие транспортные и все прочие расходы,;получение и оплата всех необходимых разрешений, согласований на право доступа и проведения работ, исполнительная документация по МР и РД</t>
  </si>
  <si>
    <t>ПИР (включая предварительную рабочую документацию); СМР (включая стоимость всех материалов), оформление разрешительных документов, исполнительной документации по МР и РД</t>
  </si>
  <si>
    <t>ПИР; СМР (включая подготовительные работы и стоимость всех материалов),  оформление разрешительных документов, исполнительной документации, закрытие ордера в администрации</t>
  </si>
  <si>
    <t>ПИР (включая предварительную рабочую документацию); СМР (включая стоимость материалов), оформление разрешительных документов, исполнительной документации по МР и РД</t>
  </si>
  <si>
    <t xml:space="preserve">ПИР (включая предварительную рабочую документацию);СМР : земляные работы;  установка опоры (включая стоимость опоры), демонтаж старой опоры при замене;приобретение других необходимых расходных материалов и  комплектующих, в.т.ч. оснастки для подвеса ВОК и МПК,  устройство заземления ;земельное дело, заказ и оплата топосъемки и согласований (при строительстве), заказ и оплата топосъемки исполнительной, оформление охранных зон линий связи, постановка на кадастровый учёт,сдача в надзорные органы,оформление разрешительных документов, исполнительной документации по МР и РД. </t>
  </si>
  <si>
    <t xml:space="preserve">ПИР (включая предварительную рабочую документацию);СМР : земляные работы;  установка опоры (включая стоимость опоры), демонтаж старой опоры при замене;приобретение других необходимых расходных материалов и  комплектующих, в.т.ч. оснастки для подвеса ВОК и МПК, устройство заземления; земельное дело, заказ и оплата топосъемки и согласований (при строительстве), заказ и оплата топосъемки исполнительной, оформление охранных зон линий связи, постановка на кадастровый учёт, сдача в надзорные органы,оформление разрешительных документов, исполнительной документации по МР и РД. </t>
  </si>
  <si>
    <t>ПИР;СМР (включая стоимость материалов), в том числе и не ограничиваясь этим: земляные работы; устройство фундаментов и отмостки; перевозка контейнера; монтаж контейнера на открытой площадке; монтаж ВРУ; устройство заземления; электроснабжение, установку сплит-системы/вентоборудования, присоединение к электрической сети ( с оформлением комплекта документов). Прочие: заказ и оплата топосъемки        ( для строительства и исполнительной), оформление разрешительных документов; постановка на кадастровый учёт; оформление исполнительной документации по МР и РД;  ПНР.</t>
  </si>
  <si>
    <t>ПИР; СМР (включая стоимость материалов), в том числе и не ограничиваясь этим: земляные работы; устройство фундаментов и отмостки; перевозка контейнера; монтаж контейнера на открытой площадке; монтаж ВРУ; устройство заземления; электроснабжение, установку сплит-системы/вентоборудования, присоединение к электрической сети (при необходимости, соформлением комплекта документов). Прочие:  заказ и оплата топосъемки (при необходимости) для строительства,исполнительной топосъемки; постановка на кадастровый учёт; оформление разрешительных документов; оформление исполнительной документации по МР и РД;  ПНР.</t>
  </si>
  <si>
    <t>904.1</t>
  </si>
  <si>
    <t>905</t>
  </si>
  <si>
    <t>908.1</t>
  </si>
  <si>
    <t xml:space="preserve"> 909.1</t>
  </si>
  <si>
    <t>909.2</t>
  </si>
  <si>
    <t xml:space="preserve"> 909.3</t>
  </si>
  <si>
    <t>909.4</t>
  </si>
  <si>
    <t>Раздел 4. Дополнительные удельные расценки на виды работ для строительства объектов связи (в том числе для В2В, P2P, FTTx, FTTB, PON, ADSL, ТФоП, МСС ВОЛС (ВОЛП) и др.)</t>
  </si>
  <si>
    <t>Установка (монтаж) кронштейнов для муфт с декоративными футлярами, кожухами, коробами для размещения запасов кабелей, муфт и оконечных устройств на опорах,зданиях и конструкциях</t>
  </si>
  <si>
    <t>420.1</t>
  </si>
  <si>
    <t>420.2</t>
  </si>
  <si>
    <t>420.3</t>
  </si>
  <si>
    <t>424.1</t>
  </si>
  <si>
    <t>424.2</t>
  </si>
  <si>
    <t xml:space="preserve">Раздел 9. Удельные расценки на виды работ для строительства ЛКСС для объектов связи                                                                                                                                                                                                                                                                                                                                  </t>
  </si>
  <si>
    <t>Раздел 3. Удельные расценки на виды работ для строительства объектов  В2В/B2G/B2O</t>
  </si>
  <si>
    <t>302.3</t>
  </si>
  <si>
    <t>302.4</t>
  </si>
  <si>
    <t>302.5</t>
  </si>
  <si>
    <t>302.6</t>
  </si>
  <si>
    <t xml:space="preserve">Подключение корпоративного и/или бизнес-клиента к услуге по медной абонентской линии АЛ (UTP) </t>
  </si>
  <si>
    <t xml:space="preserve">Подключение корпоративного и/или бизнес-клиента к услуге КТВ </t>
  </si>
  <si>
    <t>ПИР;СМР и услуги (включая стоимость  всех материалов и конструкций,согласование размещения конструкций с владельцами опор), в т.ч. декоративное покрытие футляра (короба,кожуха),а именно: покраска, нанесение логотипа и рекламной информации Заказчика промышленным способом.</t>
  </si>
  <si>
    <t>Прокладка и монтаж кабельных каналов, коробов( в т.ч и металлических), гофротрубы  (полный комплекс работ)</t>
  </si>
  <si>
    <t>канализация</t>
  </si>
  <si>
    <t>грунт</t>
  </si>
  <si>
    <t>подвес 8</t>
  </si>
  <si>
    <t>подвес самонес</t>
  </si>
  <si>
    <t>негорючий</t>
  </si>
  <si>
    <t>коэфф.</t>
  </si>
  <si>
    <t>шкос</t>
  </si>
  <si>
    <t>302.7</t>
  </si>
  <si>
    <t>300.7</t>
  </si>
  <si>
    <t>301.8</t>
  </si>
  <si>
    <t>303.8</t>
  </si>
  <si>
    <t>306.1</t>
  </si>
  <si>
    <t>306.2</t>
  </si>
  <si>
    <t>ввести Ксн:</t>
  </si>
  <si>
    <t xml:space="preserve"> понижающий коэффициент раздела</t>
  </si>
  <si>
    <t>ПИР; СМР (включая стоимость материалов), прочие затраты, в том числе бирки на кабель,оформление разрешительных документов, исполнительной документации по МР.</t>
  </si>
  <si>
    <t>Установка колодца ККС -1 БИС* (полный комплекс работ) - *половина ККС-2 (3) на бетонном основании, люк из чугуна с нижней крышкой, шарнирной верхней крышкой и запорным устройством</t>
  </si>
  <si>
    <t xml:space="preserve">Установка оконечного оборудования у Клиента </t>
  </si>
  <si>
    <t>ОСТИ ПАО "Башинформсвязь"</t>
  </si>
  <si>
    <r>
      <rPr>
        <b/>
        <sz val="10"/>
        <color theme="1" tint="4.9989318521683403E-2"/>
        <rFont val="Consolas"/>
        <family val="3"/>
        <charset val="204"/>
      </rPr>
      <t>Прокладка и монтаж ВОК</t>
    </r>
    <r>
      <rPr>
        <sz val="10"/>
        <color theme="1" tint="4.9989318521683403E-2"/>
        <rFont val="Consolas"/>
        <family val="3"/>
        <charset val="204"/>
      </rPr>
      <t xml:space="preserve"> </t>
    </r>
    <r>
      <rPr>
        <b/>
        <sz val="10"/>
        <color rgb="FFFF0000"/>
        <rFont val="Consolas"/>
        <family val="3"/>
        <charset val="204"/>
      </rPr>
      <t>в кабельной канализации</t>
    </r>
    <r>
      <rPr>
        <sz val="10"/>
        <color theme="1" tint="4.9989318521683403E-2"/>
        <rFont val="Consolas"/>
        <family val="3"/>
        <charset val="204"/>
      </rPr>
      <t xml:space="preserve">, включая установку консолей в колодцах  (при необходимости).                                                                                </t>
    </r>
    <r>
      <rPr>
        <sz val="10"/>
        <color rgb="FFFF0000"/>
        <rFont val="Consolas"/>
        <family val="3"/>
        <charset val="204"/>
      </rPr>
      <t>В случае, если протяженность трассы ВОК менее 100 м, стоимость приравнивается к удельной стоимости участка = 100 м. независимо от фактической длины</t>
    </r>
  </si>
  <si>
    <r>
      <t>ПИР (включая предварительную рабочую документацию); СМР с учетом  технологических, монтажных запасов кабеля, перепады по трассе по вертикали и горизонтали,  включая установку муфт со сваркой волокон (включая стоимость муфт); герметизацию каналов; бирки для канализации и для внешней прокладки,имиджевые наклейки; вывод на стену, прокладку по стене;ввод кабеля в здание с пробивкой и заделкой отверстий при необходимости, восстановление отделки поверхностей; ввод кабеля в здание по существующему каналу, включая восстановление кабельной канализации по всей трассе прокладки, промывку/чистку каналов, откачку воды; внутриобъектовые работы (</t>
    </r>
    <r>
      <rPr>
        <sz val="10"/>
        <color rgb="FFFF0000"/>
        <rFont val="Consolas"/>
        <family val="3"/>
        <charset val="204"/>
      </rPr>
      <t xml:space="preserve"> с учетом стоимости материалов</t>
    </r>
    <r>
      <rPr>
        <sz val="10"/>
        <color theme="1" tint="4.9989318521683403E-2"/>
        <rFont val="Consolas"/>
        <family val="3"/>
        <charset val="204"/>
      </rPr>
      <t xml:space="preserve">): прокладка и монтаж кабеля по стене или по конструкциям с их установкой и стоимостью (кабельросты, трубы, короба, кабельные каналы и проч.); монтаж оптических кроссов, оконечивание кабеля с обеих сторон;  защита кабеля в опасных местах; проведение  всех измерений ВОК, включая входной контроль кабеля; оформление разрешительных документов, исполнительной документации по МР и РД. </t>
    </r>
    <r>
      <rPr>
        <sz val="10"/>
        <color rgb="FFFF0000"/>
        <rFont val="Consolas"/>
        <family val="3"/>
        <charset val="204"/>
      </rPr>
      <t>Протяженность трассы  - длина прокладываемого кабеля до оптического кросса/сплиттеров.</t>
    </r>
  </si>
  <si>
    <r>
      <t>ВОК ёмкостью</t>
    </r>
    <r>
      <rPr>
        <sz val="12"/>
        <color rgb="FFFF0000"/>
        <rFont val="Consolas"/>
        <family val="3"/>
        <charset val="204"/>
      </rPr>
      <t xml:space="preserve"> </t>
    </r>
    <r>
      <rPr>
        <b/>
        <sz val="12"/>
        <color rgb="FFFF0000"/>
        <rFont val="Consolas"/>
        <family val="3"/>
        <charset val="204"/>
      </rPr>
      <t>до 4</t>
    </r>
    <r>
      <rPr>
        <sz val="10"/>
        <rFont val="Consolas"/>
        <family val="3"/>
        <charset val="204"/>
      </rPr>
      <t xml:space="preserve"> волокон </t>
    </r>
  </si>
  <si>
    <r>
      <t xml:space="preserve">ВОК ёмкостью </t>
    </r>
    <r>
      <rPr>
        <b/>
        <sz val="12"/>
        <color rgb="FFFF0000"/>
        <rFont val="Consolas"/>
        <family val="3"/>
        <charset val="204"/>
      </rPr>
      <t>более 48</t>
    </r>
    <r>
      <rPr>
        <sz val="10"/>
        <rFont val="Consolas"/>
        <family val="3"/>
        <charset val="204"/>
      </rPr>
      <t xml:space="preserve"> волокон </t>
    </r>
  </si>
  <si>
    <r>
      <rPr>
        <sz val="10"/>
        <color theme="1" tint="4.9989318521683403E-2"/>
        <rFont val="Consolas"/>
        <family val="3"/>
        <charset val="204"/>
      </rPr>
      <t xml:space="preserve">ПИР (включая предварительную рабочую документацию); СМР, включая земельное дело, заказ и оплату  схемы направления трассы,топосъемки при строительстве и исполнительной, все согласования;с учетом стоимости кабеля и материалов для наружных и внутренних работ, в том числе и не ограничиваясь перечисленным: разработка траншеи; прокладка опознавательной ленты; прокладка кабеля; защита кабеля в опасных местах (места перехода через дороги, пересечение с инженерными сетями, внутри объекта и т. д.); монтаж/перемонтаж  муфт со сваркой волокон (включая стоимость муфт); установка пикетных столбиков;  вывод на стену, восстановление отделки поверхностей, прокладка по стене; ввод кабеля в здание с пробивкой и заделкой отверстий при необходимости;  восстановления асфальтобетонных и плиточных покрытий проезжей части, тротуаров и других работ по благоустройству; рекультивации земель. Оформление разрешительных документов и исполнительной документации по МР и РД. Внутриобъектовые работы: прокладка и монтаж кабеля по стене или по конструкциям </t>
    </r>
    <r>
      <rPr>
        <sz val="10"/>
        <color rgb="FFFF0000"/>
        <rFont val="Consolas"/>
        <family val="3"/>
        <charset val="204"/>
      </rPr>
      <t>с их установкой и стоимостью</t>
    </r>
    <r>
      <rPr>
        <sz val="10"/>
        <color theme="1" tint="4.9989318521683403E-2"/>
        <rFont val="Consolas"/>
        <family val="3"/>
        <charset val="204"/>
      </rPr>
      <t xml:space="preserve"> (кабель-росты, трубы, короба, кабельные каналы и проч.) монтаж  оптических кроссов/сплиттеров  и стоек/шкафов с их стоимостью для их крепления;бирки на кабель и наклейки на оконечные устройства, оконечивание кабеля с обеих сторон. Проведение  всех измерений ВОК, включая входной контроль кабеля. Оформление охранных зон линий связи. Постановка на кадастровый учёт. </t>
    </r>
    <r>
      <rPr>
        <b/>
        <sz val="10"/>
        <color rgb="FFFF0000"/>
        <rFont val="Consolas"/>
        <family val="3"/>
        <charset val="204"/>
      </rPr>
      <t>Прокладка кабеля учитывается в протяженности трассы ВОК до оптического кросса/сплиттеров.</t>
    </r>
  </si>
  <si>
    <r>
      <rPr>
        <b/>
        <sz val="10"/>
        <rFont val="Consolas"/>
        <family val="3"/>
        <charset val="204"/>
      </rPr>
      <t xml:space="preserve">Прокладка и монтаж ВОК </t>
    </r>
    <r>
      <rPr>
        <sz val="10"/>
        <rFont val="Consolas"/>
        <family val="3"/>
        <charset val="204"/>
      </rPr>
      <t xml:space="preserve"> </t>
    </r>
    <r>
      <rPr>
        <b/>
        <sz val="10"/>
        <color rgb="FFFF0000"/>
        <rFont val="Consolas"/>
        <family val="3"/>
        <charset val="204"/>
      </rPr>
      <t xml:space="preserve"> по существующим опорам</t>
    </r>
    <r>
      <rPr>
        <sz val="10"/>
        <rFont val="Consolas"/>
        <family val="3"/>
        <charset val="204"/>
      </rPr>
      <t xml:space="preserve"> (в т.ч. и по трубостойкам между зданиями)                                                        </t>
    </r>
    <r>
      <rPr>
        <sz val="10"/>
        <color rgb="FFFF0000"/>
        <rFont val="Consolas"/>
        <family val="3"/>
        <charset val="204"/>
      </rPr>
      <t>В случае, если протяженность трассы ВОК менее 100 м, стоимость приравнивается к удельной стоимости участка = 100 м. независимо от фактической длины</t>
    </r>
  </si>
  <si>
    <r>
      <rPr>
        <sz val="10"/>
        <color theme="1" tint="4.9989318521683403E-2"/>
        <rFont val="Consolas"/>
        <family val="3"/>
        <charset val="204"/>
      </rPr>
      <t xml:space="preserve">ПИР (включая предварительную рабочую документацию); СМР, с учетом стоимости кабеля и всех материалов для наружных и внутренних работ, в том числе и не ограничиваясь перечисленным: установка/перемонтаж муфт, (включая стоимость муфт),бирки;оснащение/дооснащение опор; защита кабеля в опасных местах (места перехода через дороги, пересечение с инженерными сетями, пересечение/параллельный пробег с ЛЭП,  внутри объекта и т. д.); организация воздушно-кабельных переходов;  вывод на стену; прокладка по стене; восстановление отделки поверхностей, ввод кабеля в здание с пробивкой и заделкой отверстий при необходимости. Внутриобъектовые работы ( </t>
    </r>
    <r>
      <rPr>
        <sz val="10"/>
        <color rgb="FFFF0000"/>
        <rFont val="Consolas"/>
        <family val="3"/>
        <charset val="204"/>
      </rPr>
      <t>с учетом стоимости материалов</t>
    </r>
    <r>
      <rPr>
        <sz val="10"/>
        <color theme="1" tint="4.9989318521683403E-2"/>
        <rFont val="Consolas"/>
        <family val="3"/>
        <charset val="204"/>
      </rPr>
      <t xml:space="preserve">): монтаж кабельростов, кабельные каналов, всех видов труб, оптических кроссов/сплиттеров  и стоек/шкафов с их стоимостью для их крепления; оконечивание кабеля с обеих сторон. Проведение всех  измерений ВОК, включая входной контроль кабеля. Оформление разрешительных документов и исполнительной документации по МР и РД. </t>
    </r>
    <r>
      <rPr>
        <b/>
        <sz val="10"/>
        <color rgb="FFFF0000"/>
        <rFont val="Consolas"/>
        <family val="3"/>
        <charset val="204"/>
      </rPr>
      <t>Прокладка кабеля учитывается в протяженности трассы ВОК до оптического кросса/сплиттеров.</t>
    </r>
  </si>
  <si>
    <r>
      <rPr>
        <b/>
        <sz val="10"/>
        <rFont val="Consolas"/>
        <family val="3"/>
        <charset val="204"/>
      </rPr>
      <t>Прокладка и монтаж ВОК</t>
    </r>
    <r>
      <rPr>
        <sz val="10"/>
        <rFont val="Consolas"/>
        <family val="3"/>
        <charset val="204"/>
      </rPr>
      <t xml:space="preserve"> </t>
    </r>
    <r>
      <rPr>
        <b/>
        <sz val="10"/>
        <color rgb="FFFF0000"/>
        <rFont val="Consolas"/>
        <family val="3"/>
        <charset val="204"/>
      </rPr>
      <t>с установкой опор</t>
    </r>
    <r>
      <rPr>
        <b/>
        <sz val="10"/>
        <color theme="1" tint="4.9989318521683403E-2"/>
        <rFont val="Consolas"/>
        <family val="3"/>
        <charset val="204"/>
      </rPr>
      <t xml:space="preserve"> (</t>
    </r>
    <r>
      <rPr>
        <sz val="10"/>
        <color theme="1" tint="4.9989318521683403E-2"/>
        <rFont val="Consolas"/>
        <family val="3"/>
        <charset val="204"/>
      </rPr>
      <t>пр</t>
    </r>
    <r>
      <rPr>
        <sz val="10"/>
        <rFont val="Consolas"/>
        <family val="3"/>
        <charset val="204"/>
      </rPr>
      <t xml:space="preserve">и среднем расстоянии между опорами - </t>
    </r>
    <r>
      <rPr>
        <b/>
        <sz val="10"/>
        <color rgb="FFFF0000"/>
        <rFont val="Consolas"/>
        <family val="3"/>
        <charset val="204"/>
      </rPr>
      <t>до 40 м</t>
    </r>
    <r>
      <rPr>
        <sz val="10"/>
        <rFont val="Consolas"/>
        <family val="3"/>
        <charset val="204"/>
      </rPr>
      <t xml:space="preserve">. на прямолинейных участках трассы)                                                                                           </t>
    </r>
    <r>
      <rPr>
        <sz val="10"/>
        <color rgb="FFFF0000"/>
        <rFont val="Consolas"/>
        <family val="3"/>
        <charset val="204"/>
      </rPr>
      <t>В случае, если протяженность трассы ВОК менее 100 м, стоимость приравнивается к удельной стоимости участка = 100 м. независимо от фактической длины</t>
    </r>
  </si>
  <si>
    <r>
      <t xml:space="preserve">ПИР (включая предварительную рабочую документацию);СМР (включая стоимость всех материалов):установка и монтаж муфт (включая стоимость муфт), бирки,оснастку  для подвеса ВОК; защита кабеля в опасных местах (места перехода через дороги, пересечение с инженерными сетями, пересечение/параллельный пробег с ЛЭП, стоянки и т. д.); организация воздушно-кабельных переходов;  установка опор со стоимостью опор различных видов и вспомогательных материалов;  вывод на стену, восстановление отделки поверхностей, прокладка по стене; ввод кабеля в здание по существующему каналу; внутриобъектовые работы ( </t>
    </r>
    <r>
      <rPr>
        <sz val="10"/>
        <color rgb="FFFF0000"/>
        <rFont val="Consolas"/>
        <family val="3"/>
        <charset val="204"/>
      </rPr>
      <t>с учетом стоимости материалов</t>
    </r>
    <r>
      <rPr>
        <sz val="10"/>
        <rFont val="Consolas"/>
        <family val="3"/>
        <charset val="204"/>
      </rPr>
      <t xml:space="preserve">): монтаж кабель-ростов, кабельных каналов, стоек, оптических кроссов; оконечивание кабеля с обеих сторон; проведение  всех измерений ВОК, включая входной контроль кабеля; земельное дело, заказ и оплата топосъемки и согласований (при строительстве) в т.ч. и схемы выбора направлений трассы, заказ и оплата топосъемки исполнительной;оформление охранных зон линий связи, постановка на кадастровый учёт, сдача в надзорные органы; оформление разрешительных документов, исполнительной документации по МР и РД. </t>
    </r>
    <r>
      <rPr>
        <sz val="10"/>
        <color rgb="FFFF0000"/>
        <rFont val="Consolas"/>
        <family val="3"/>
        <charset val="204"/>
      </rPr>
      <t>Протяженность трассы  - длина прокладываемого кабеля до оптического кросса.</t>
    </r>
  </si>
  <si>
    <r>
      <t xml:space="preserve">Предоставление доступа к сети передачи данных по технологии Ethernet - интернет / IP TV  - организация абонентской линии АЛ (до 100 м) по  имеющимся коммуникациям (межэтажные стояки,короба,кабельные каналы,лотки и пр.), с устройством прохода через перегородки (установка гильз) с заделкой,бирки на кабель + настройка оборудования </t>
    </r>
    <r>
      <rPr>
        <sz val="10"/>
        <color rgb="FFFF0000"/>
        <rFont val="Consolas"/>
        <family val="3"/>
        <charset val="204"/>
      </rPr>
      <t>(включая стоимость материалов</t>
    </r>
    <r>
      <rPr>
        <sz val="10"/>
        <rFont val="Consolas"/>
        <family val="3"/>
        <charset val="204"/>
      </rPr>
      <t xml:space="preserve">, </t>
    </r>
    <r>
      <rPr>
        <sz val="10"/>
        <color rgb="FFFF0000"/>
        <rFont val="Consolas"/>
        <family val="3"/>
        <charset val="204"/>
      </rPr>
      <t>не включая стоимость оборудования</t>
    </r>
    <r>
      <rPr>
        <sz val="10"/>
        <rFont val="Consolas"/>
        <family val="3"/>
        <charset val="204"/>
      </rPr>
      <t xml:space="preserve">) </t>
    </r>
  </si>
  <si>
    <r>
      <t xml:space="preserve">Предоставление доступа к сети КТВ  (линия до 100 м) + настройка ТВ приемника </t>
    </r>
    <r>
      <rPr>
        <sz val="10"/>
        <color rgb="FFFF0000"/>
        <rFont val="Consolas"/>
        <family val="3"/>
        <charset val="204"/>
      </rPr>
      <t>(включая стоимость материалов,</t>
    </r>
    <r>
      <rPr>
        <sz val="10"/>
        <rFont val="Consolas"/>
        <family val="3"/>
        <charset val="204"/>
      </rPr>
      <t xml:space="preserve"> </t>
    </r>
    <r>
      <rPr>
        <sz val="10"/>
        <color rgb="FFFF0000"/>
        <rFont val="Consolas"/>
        <family val="3"/>
        <charset val="204"/>
      </rPr>
      <t>не включая стоимость оборудования</t>
    </r>
    <r>
      <rPr>
        <sz val="10"/>
        <rFont val="Consolas"/>
        <family val="3"/>
        <charset val="204"/>
      </rPr>
      <t>) по  имеющимся коммуникациям (межэтажные стояки,короба,кабельные каналы,лотки и пр.), с устройством прохода через перегородки (установка гильз) с заделкой,бирки на кабель.</t>
    </r>
  </si>
  <si>
    <r>
      <rPr>
        <b/>
        <sz val="10"/>
        <color rgb="FF000000"/>
        <rFont val="Consolas"/>
        <family val="3"/>
        <charset val="204"/>
      </rPr>
      <t>Прокладка и монтаж абонентского ВОК для бизнес-клиентов</t>
    </r>
    <r>
      <rPr>
        <sz val="10"/>
        <color rgb="FF000000"/>
        <rFont val="Consolas"/>
        <family val="3"/>
        <charset val="204"/>
      </rPr>
      <t xml:space="preserve"> от существующего УД (узла доступа) или оконечного устройства/муфты, с установкой оптической розетки , </t>
    </r>
    <r>
      <rPr>
        <sz val="10"/>
        <color rgb="FFFF0000"/>
        <rFont val="Consolas"/>
        <family val="3"/>
        <charset val="204"/>
      </rPr>
      <t xml:space="preserve">с учетом стоимости материалов и оптической розетки/разъемов/шнуров  </t>
    </r>
  </si>
  <si>
    <r>
      <t>ПИР; СМР (</t>
    </r>
    <r>
      <rPr>
        <sz val="10"/>
        <color rgb="FFFF0000"/>
        <rFont val="Consolas"/>
        <family val="3"/>
        <charset val="204"/>
      </rPr>
      <t>включая стоимость материалов</t>
    </r>
    <r>
      <rPr>
        <sz val="10"/>
        <rFont val="Consolas"/>
        <family val="3"/>
        <charset val="204"/>
      </rPr>
      <t>, в том числе разъемов/шнуров/абонентской розетки, с учетом стоимости разделки), прочие затраты: восстановление отделки поверхностей, прокладка и монтаж кабеля по стене или по конструкциям; устройства отверстий в стенах с заделкой,подвес между смежными или соседними зданиями,подвес по существующим опорам,проведение  всех измерений ВОК,бирки на кабель,оформление разрешительных документов, исполнительная документация по МР.</t>
    </r>
  </si>
  <si>
    <r>
      <rPr>
        <b/>
        <sz val="10"/>
        <color rgb="FF000000"/>
        <rFont val="Consolas"/>
        <family val="3"/>
        <charset val="204"/>
      </rPr>
      <t>Установка трубостойки (слаботочного стояка) в подъезде</t>
    </r>
    <r>
      <rPr>
        <sz val="10"/>
        <color rgb="FF000000"/>
        <rFont val="Consolas"/>
        <family val="3"/>
        <charset val="204"/>
      </rPr>
      <t xml:space="preserve"> (с учетом стоимости труб, крепежа, установки проходных коробок, сопутствующих СМР)</t>
    </r>
  </si>
  <si>
    <r>
      <t xml:space="preserve">ПИР (включая предварительную рабочую документацию);СМР, </t>
    </r>
    <r>
      <rPr>
        <sz val="10"/>
        <color rgb="FFFF0000"/>
        <rFont val="Consolas"/>
        <family val="3"/>
        <charset val="204"/>
      </rPr>
      <t>включая стоимость всех материалов</t>
    </r>
    <r>
      <rPr>
        <sz val="10"/>
        <rFont val="Consolas"/>
        <family val="3"/>
        <charset val="204"/>
      </rPr>
      <t>, включая пробивку и заделку отверстий;установку гильз в перекрытиях; соединение трубостоек; восстановление отделки поверхностей в доме, наклейки на трубостойки; прочие затраты, все необходимые согласования и разрешения;исполнительная документация по МР</t>
    </r>
  </si>
  <si>
    <r>
      <t>ПИР;СМР, включая прочие затраты; исполнительная документация; при этом включено:  монтаж шкафа, подключение к электропитанию и заземлению (</t>
    </r>
    <r>
      <rPr>
        <sz val="10"/>
        <color rgb="FFFF0000"/>
        <rFont val="Consolas"/>
        <family val="3"/>
        <charset val="204"/>
      </rPr>
      <t>если более 50 м. дополнительно применяется уд. расценка № 801</t>
    </r>
    <r>
      <rPr>
        <sz val="10"/>
        <rFont val="Consolas"/>
        <family val="3"/>
        <charset val="204"/>
      </rPr>
      <t xml:space="preserve">), установка ЩРУН (щиток учетно-распределительный), установка узлов учета электрической энергии, автоматического выключателя), стоимость силового кабеля (при необходимости), стоимость шкафа/стойки и монтажных материалов, включая органайзер, патч-панель, имиджевые наклейки. Оформление разрешительных документов на размещение. </t>
    </r>
    <r>
      <rPr>
        <sz val="10"/>
        <color rgb="FFFF0000"/>
        <rFont val="Consolas"/>
        <family val="3"/>
        <charset val="204"/>
      </rPr>
      <t xml:space="preserve">Не включено: стоимость активного оборудования </t>
    </r>
  </si>
  <si>
    <r>
      <rPr>
        <sz val="10"/>
        <color rgb="FFFF0000"/>
        <rFont val="Consolas"/>
        <family val="3"/>
        <charset val="204"/>
      </rPr>
      <t xml:space="preserve">до </t>
    </r>
    <r>
      <rPr>
        <b/>
        <sz val="11"/>
        <color rgb="FFFF0000"/>
        <rFont val="Consolas"/>
        <family val="3"/>
        <charset val="204"/>
      </rPr>
      <t>12U</t>
    </r>
    <r>
      <rPr>
        <b/>
        <sz val="11"/>
        <rFont val="Consolas"/>
        <family val="3"/>
        <charset val="204"/>
      </rPr>
      <t xml:space="preserve"> </t>
    </r>
    <r>
      <rPr>
        <sz val="10"/>
        <rFont val="Consolas"/>
        <family val="3"/>
        <charset val="204"/>
      </rPr>
      <t>(в том числе ШР-1200, ШР-2400)</t>
    </r>
  </si>
  <si>
    <r>
      <t xml:space="preserve">до </t>
    </r>
    <r>
      <rPr>
        <b/>
        <sz val="11"/>
        <color rgb="FFFF0000"/>
        <rFont val="Consolas"/>
        <family val="3"/>
        <charset val="204"/>
      </rPr>
      <t xml:space="preserve">24U </t>
    </r>
  </si>
  <si>
    <r>
      <t xml:space="preserve">до </t>
    </r>
    <r>
      <rPr>
        <b/>
        <sz val="11"/>
        <color rgb="FFFF0000"/>
        <rFont val="Consolas"/>
        <family val="3"/>
        <charset val="204"/>
      </rPr>
      <t xml:space="preserve">48U </t>
    </r>
  </si>
  <si>
    <r>
      <t xml:space="preserve">ПИР;СМР, включая прочие затраты; исполнительная документация, при этом включено (не ограничиваясь этим):   монтаж шкафа, электромонтажные работы (при необходимости),  стоимость силового кабеля (при необходимости), стоимость монтажных материалов,имиджевые наклейки и бирки на кабель. </t>
    </r>
    <r>
      <rPr>
        <sz val="10"/>
        <color rgb="FFFF0000"/>
        <rFont val="Consolas"/>
        <family val="3"/>
        <charset val="204"/>
      </rPr>
      <t xml:space="preserve">Не включено:  стоимость  шкафа,  монтаж и стоимость активного оборудования </t>
    </r>
  </si>
  <si>
    <r>
      <rPr>
        <b/>
        <sz val="10"/>
        <rFont val="Consolas"/>
        <family val="3"/>
        <charset val="204"/>
      </rPr>
      <t>Монтаж телекоммуникационного  оборудования на станционной или линейной стороне</t>
    </r>
    <r>
      <rPr>
        <sz val="10"/>
        <rFont val="Consolas"/>
        <family val="3"/>
        <charset val="204"/>
      </rPr>
      <t xml:space="preserve">  (коммутатор, шлюз, мультиплексор, OLT и проч.)  </t>
    </r>
  </si>
  <si>
    <r>
      <t>ПИР;СМР,  включая прочие затраты; исполнительная документация, при этом включено (не ограничиваясь этим): монтаж коммутатора, шлюза, мультиплексора, OLT или другого подобного оборудования,  электромонтажные работы (при необходимости),  стоимость силового кабеля (при необходимости) и монтажных материалов,бирки на кабель.</t>
    </r>
    <r>
      <rPr>
        <sz val="10"/>
        <color rgb="FFFF0000"/>
        <rFont val="Consolas"/>
        <family val="3"/>
        <charset val="204"/>
      </rPr>
      <t xml:space="preserve"> Не включено:  стоимость  активного оборудования, монтаж и стоимость стойки, шкафа</t>
    </r>
  </si>
  <si>
    <r>
      <t>Монтаж оборудования в существующий телекоммуникационный шкаф при необходимости комплектации второго и каждого последующего телекоммуникационного шкафа</t>
    </r>
    <r>
      <rPr>
        <b/>
        <sz val="10"/>
        <color rgb="FFFF0000"/>
        <rFont val="Consolas"/>
        <family val="3"/>
        <charset val="204"/>
      </rPr>
      <t xml:space="preserve"> (только при реконструкции/модернизации сетей FTTB)</t>
    </r>
  </si>
  <si>
    <r>
      <t xml:space="preserve">ПИР;СМР: установка коммутатора  доступа, VoIP шлюза до 48 портов FXO/ FXS, ОРШ (сплиттер 1:32), платы расширения, коммутатора агрегации, оптического мультиплексора (4хЕ1, 2хFE), медиаконвертера, ИБП. СМР, ПНР, </t>
    </r>
    <r>
      <rPr>
        <sz val="10"/>
        <color rgb="FFFF0000"/>
        <rFont val="Consolas"/>
        <family val="3"/>
        <charset val="204"/>
      </rPr>
      <t>включая включая монтаж SFP и стоимость материалов и кабеля</t>
    </r>
    <r>
      <rPr>
        <sz val="10"/>
        <rFont val="Consolas"/>
        <family val="3"/>
        <charset val="204"/>
      </rPr>
      <t xml:space="preserve">, </t>
    </r>
    <r>
      <rPr>
        <sz val="10"/>
        <color rgb="FFFF0000"/>
        <rFont val="Consolas"/>
        <family val="3"/>
        <charset val="204"/>
      </rPr>
      <t>без учета стоимости оборудования</t>
    </r>
    <r>
      <rPr>
        <sz val="10"/>
        <rFont val="Consolas"/>
        <family val="3"/>
        <charset val="204"/>
      </rPr>
      <t>. Монтаж оборудования   в существующую стойку (шкаф), подключение  электропитания от существующего источника питания;  подключение к каналообразующему оборудованию.  Оформление разрешительных документов, исполнительной документации.</t>
    </r>
  </si>
  <si>
    <r>
      <rPr>
        <b/>
        <sz val="10"/>
        <rFont val="Consolas"/>
        <family val="3"/>
        <charset val="204"/>
      </rPr>
      <t>Монтаж второго и каждого последующего коммутатора доступа в существующий телекоммуникационный шкаф в узле доступа</t>
    </r>
    <r>
      <rPr>
        <sz val="10"/>
        <color rgb="FFFF0000"/>
        <rFont val="Consolas"/>
        <family val="3"/>
        <charset val="204"/>
      </rPr>
      <t xml:space="preserve"> </t>
    </r>
    <r>
      <rPr>
        <b/>
        <sz val="10"/>
        <color rgb="FFFF0000"/>
        <rFont val="Consolas"/>
        <family val="3"/>
        <charset val="204"/>
      </rPr>
      <t xml:space="preserve">(только при реконструкции/модернизации сетей FTTB) </t>
    </r>
  </si>
  <si>
    <r>
      <t xml:space="preserve">СМР: установка  коммутатора  доступа на 24 порта и патч-панели на 24 порта в существующий шкаф,  </t>
    </r>
    <r>
      <rPr>
        <sz val="10"/>
        <color rgb="FFFF0000"/>
        <rFont val="Consolas"/>
        <family val="3"/>
        <charset val="204"/>
      </rPr>
      <t>включая монтаж SFP и стоимость материалов и кабеля</t>
    </r>
    <r>
      <rPr>
        <sz val="10"/>
        <rFont val="Consolas"/>
        <family val="3"/>
        <charset val="204"/>
      </rPr>
      <t xml:space="preserve">, </t>
    </r>
    <r>
      <rPr>
        <sz val="10"/>
        <color rgb="FFFF0000"/>
        <rFont val="Consolas"/>
        <family val="3"/>
        <charset val="204"/>
      </rPr>
      <t>без учета стоимости оборудования</t>
    </r>
    <r>
      <rPr>
        <sz val="10"/>
        <rFont val="Consolas"/>
        <family val="3"/>
        <charset val="204"/>
      </rPr>
      <t>, подключение  электропитания от существующего источника питания;  подключение к сети передачи данных.  Оформление  разрешительных документов, исполнительной документации.</t>
    </r>
  </si>
  <si>
    <r>
      <rPr>
        <b/>
        <sz val="10"/>
        <color rgb="FF000000"/>
        <rFont val="Consolas"/>
        <family val="3"/>
        <charset val="204"/>
      </rPr>
      <t>Монтаж/Замена патч-корда с монтажом/заменой SFP модуля (при необходимости) при длине патч-корда</t>
    </r>
    <r>
      <rPr>
        <sz val="10"/>
        <color rgb="FFFF0000"/>
        <rFont val="Consolas"/>
        <family val="3"/>
        <charset val="204"/>
      </rPr>
      <t xml:space="preserve"> </t>
    </r>
    <r>
      <rPr>
        <b/>
        <sz val="10"/>
        <color rgb="FFFF0000"/>
        <rFont val="Consolas"/>
        <family val="3"/>
        <charset val="204"/>
      </rPr>
      <t>до 3 м (применяется только на  существующей кабельной линии при разрыве колец)</t>
    </r>
  </si>
  <si>
    <r>
      <t xml:space="preserve">ПИР; СМР: переключение  узлов FTTB с двухволоконной на одноволоконную схему организации связи: монтаж/замена патч-корда с заменой (при необходимости) SFP модуля, работающего по двухволоконной схеме, на SFP модуль, работающий по одноволоконной схеме, </t>
    </r>
    <r>
      <rPr>
        <sz val="10"/>
        <color rgb="FFFF0000"/>
        <rFont val="Consolas"/>
        <family val="3"/>
        <charset val="204"/>
      </rPr>
      <t>с учетом стоимости патч-кордов и расходных материалов</t>
    </r>
    <r>
      <rPr>
        <sz val="10"/>
        <color theme="1"/>
        <rFont val="Consolas"/>
        <family val="3"/>
        <charset val="204"/>
      </rPr>
      <t xml:space="preserve"> (состав для обработки разъемов, баллончик со сжатым воздухом и проч.), </t>
    </r>
    <r>
      <rPr>
        <sz val="10"/>
        <color rgb="FFFF0000"/>
        <rFont val="Consolas"/>
        <family val="3"/>
        <charset val="204"/>
      </rPr>
      <t>без учета стоимости SFP модуля</t>
    </r>
    <r>
      <rPr>
        <sz val="10"/>
        <color theme="1"/>
        <rFont val="Consolas"/>
        <family val="3"/>
        <charset val="204"/>
      </rPr>
      <t>, с учетом прочих расходов (включая транспортные).</t>
    </r>
  </si>
  <si>
    <r>
      <rPr>
        <b/>
        <sz val="10"/>
        <color rgb="FF000000"/>
        <rFont val="Consolas"/>
        <family val="3"/>
        <charset val="204"/>
      </rPr>
      <t>Монтаж/Замена патч-корда с монтажом/заменой SFP модуля (при необходимости) при длине патч-корда</t>
    </r>
    <r>
      <rPr>
        <sz val="10"/>
        <color rgb="FF000000"/>
        <rFont val="Consolas"/>
        <family val="3"/>
        <charset val="204"/>
      </rPr>
      <t xml:space="preserve"> </t>
    </r>
    <r>
      <rPr>
        <b/>
        <sz val="10"/>
        <color rgb="FFFF0000"/>
        <rFont val="Consolas"/>
        <family val="3"/>
        <charset val="204"/>
      </rPr>
      <t>свыше 3 м (применяется только на  существующей кабельной линии при разрыве колец)</t>
    </r>
  </si>
  <si>
    <r>
      <t xml:space="preserve">ПИР;СМР: установка оборудования:  SHDSL модем, ADSL модем, ONT, L3 СРЕ, оборудование WiFi, VoIP шлюз и пр.СМР, </t>
    </r>
    <r>
      <rPr>
        <sz val="10"/>
        <color rgb="FFFF0000"/>
        <rFont val="Consolas"/>
        <family val="3"/>
        <charset val="204"/>
      </rPr>
      <t>включая включая  монтаж SFP, стоимость материалов, прочие затраты</t>
    </r>
    <r>
      <rPr>
        <sz val="10"/>
        <rFont val="Consolas"/>
        <family val="3"/>
        <charset val="204"/>
      </rPr>
      <t>. Настройка оборудования. Оформление исполнительной документации.</t>
    </r>
  </si>
  <si>
    <r>
      <rPr>
        <b/>
        <sz val="10"/>
        <color rgb="FF000000"/>
        <rFont val="Consolas"/>
        <family val="3"/>
        <charset val="204"/>
      </rPr>
      <t>Прокладка и монтаж медного кабеля типаТЦПмП,  ТЦППт  ёмкостью</t>
    </r>
    <r>
      <rPr>
        <sz val="10"/>
        <color rgb="FF000000"/>
        <rFont val="Consolas"/>
        <family val="3"/>
        <charset val="204"/>
      </rPr>
      <t xml:space="preserve"> </t>
    </r>
    <r>
      <rPr>
        <b/>
        <sz val="10"/>
        <color rgb="FFFF0000"/>
        <rFont val="Consolas"/>
        <family val="3"/>
        <charset val="204"/>
      </rPr>
      <t>до 4 пар</t>
    </r>
    <r>
      <rPr>
        <sz val="10"/>
        <color rgb="FFFF0000"/>
        <rFont val="Consolas"/>
        <family val="3"/>
        <charset val="204"/>
      </rPr>
      <t xml:space="preserve"> </t>
    </r>
    <r>
      <rPr>
        <b/>
        <sz val="10"/>
        <color rgb="FF000000"/>
        <rFont val="Consolas"/>
        <family val="3"/>
        <charset val="204"/>
      </rPr>
      <t>по трубам, конструкциям,  опорам</t>
    </r>
  </si>
  <si>
    <r>
      <rPr>
        <b/>
        <sz val="10"/>
        <color rgb="FF000000"/>
        <rFont val="Consolas"/>
        <family val="3"/>
        <charset val="204"/>
      </rPr>
      <t>Прокладка и монтаж медного кабеля (всех типов и видов констуктивного исполнения, в т.ч. и для цифровых систем передачи)</t>
    </r>
    <r>
      <rPr>
        <sz val="10"/>
        <color rgb="FFFF0000"/>
        <rFont val="Consolas"/>
        <family val="3"/>
        <charset val="204"/>
      </rPr>
      <t xml:space="preserve"> </t>
    </r>
    <r>
      <rPr>
        <b/>
        <sz val="10"/>
        <color rgb="FFFF0000"/>
        <rFont val="Consolas"/>
        <family val="3"/>
        <charset val="204"/>
      </rPr>
      <t xml:space="preserve">в канализации                                                                      </t>
    </r>
    <r>
      <rPr>
        <sz val="10"/>
        <color rgb="FFFF0000"/>
        <rFont val="Consolas"/>
        <family val="3"/>
        <charset val="204"/>
      </rPr>
      <t>В случае, если протяженность трассы кабеля менее 100 м, стоимость приравнивается к удельной стоимости участка = 100 м. независимо от фактической длины</t>
    </r>
  </si>
  <si>
    <r>
      <t xml:space="preserve">ПИР (включая предварительную рабочую документацию); СМР,  с учетом стоимости кабеля и всех материалов для наружных и внутренних работ, (с учетом  технологических, монтажных запасов кабеля), в том числе и не ограничиваясь перечисленным: включая установку консолей в колодцах  (при необходимости); установка/перемонтаж муфт (включая стоимость муфт); герметизация каналов; восстановление кабельной канализации по всей трассе прокладки, промывку/чистку каналов, откачку воды; маркировка(бирки для канализации и внешней прокладки); вывод на стену; прокладку по стене; восстановление отделки поверхностей, ввод кабеля в здание с пробивкой и заделкой отверстий, при необходимости  внутриобъектовые работы </t>
    </r>
    <r>
      <rPr>
        <sz val="10"/>
        <color rgb="FFFF0000"/>
        <rFont val="Consolas"/>
        <family val="3"/>
        <charset val="204"/>
      </rPr>
      <t>со стоимостью материалов</t>
    </r>
    <r>
      <rPr>
        <sz val="10"/>
        <color theme="1" tint="4.9989318521683403E-2"/>
        <rFont val="Consolas"/>
        <family val="3"/>
        <charset val="204"/>
      </rPr>
      <t xml:space="preserve">: монтаж кабельростов, кроссов и стоек для их крепления; установка распределительных коробок с элементами защиты (кабельных ящиков ЯК) в том числе и на опорах; защита кабеля в опасных местах,заземления, молниеотводы; оконечивание кабеля с обеих сторон. Проведение  всех необходимых измерений. Оформление разрешительных документов и исполнительной документации по МР и РД. </t>
    </r>
    <r>
      <rPr>
        <sz val="10"/>
        <color rgb="FFFF0000"/>
        <rFont val="Consolas"/>
        <family val="3"/>
        <charset val="204"/>
      </rPr>
      <t>Прокладка кабеля учитывается в протяженности трассы до кросса.</t>
    </r>
  </si>
  <si>
    <r>
      <t xml:space="preserve">ёмкостью </t>
    </r>
    <r>
      <rPr>
        <sz val="12"/>
        <color rgb="FFFF0000"/>
        <rFont val="Consolas"/>
        <family val="3"/>
        <charset val="204"/>
      </rPr>
      <t xml:space="preserve">до </t>
    </r>
    <r>
      <rPr>
        <b/>
        <sz val="12"/>
        <color rgb="FFFF0000"/>
        <rFont val="Consolas"/>
        <family val="3"/>
        <charset val="204"/>
      </rPr>
      <t xml:space="preserve">10 </t>
    </r>
    <r>
      <rPr>
        <sz val="10"/>
        <color rgb="FF000000"/>
        <rFont val="Consolas"/>
        <family val="3"/>
        <charset val="204"/>
      </rPr>
      <t xml:space="preserve">пар </t>
    </r>
  </si>
  <si>
    <r>
      <t xml:space="preserve">ёмкостью </t>
    </r>
    <r>
      <rPr>
        <sz val="12"/>
        <color rgb="FFFF0000"/>
        <rFont val="Consolas"/>
        <family val="3"/>
        <charset val="204"/>
      </rPr>
      <t xml:space="preserve">до </t>
    </r>
    <r>
      <rPr>
        <b/>
        <sz val="12"/>
        <color rgb="FFFF0000"/>
        <rFont val="Consolas"/>
        <family val="3"/>
        <charset val="204"/>
      </rPr>
      <t>30</t>
    </r>
    <r>
      <rPr>
        <b/>
        <sz val="12"/>
        <color rgb="FF000000"/>
        <rFont val="Consolas"/>
        <family val="3"/>
        <charset val="204"/>
      </rPr>
      <t xml:space="preserve"> </t>
    </r>
    <r>
      <rPr>
        <sz val="10"/>
        <color rgb="FF000000"/>
        <rFont val="Consolas"/>
        <family val="3"/>
        <charset val="204"/>
      </rPr>
      <t>пар</t>
    </r>
  </si>
  <si>
    <r>
      <t xml:space="preserve">ёмкостью </t>
    </r>
    <r>
      <rPr>
        <sz val="12"/>
        <color rgb="FFFF0000"/>
        <rFont val="Consolas"/>
        <family val="3"/>
        <charset val="204"/>
      </rPr>
      <t xml:space="preserve">до </t>
    </r>
    <r>
      <rPr>
        <b/>
        <sz val="12"/>
        <color rgb="FFFF0000"/>
        <rFont val="Consolas"/>
        <family val="3"/>
        <charset val="204"/>
      </rPr>
      <t>50</t>
    </r>
    <r>
      <rPr>
        <sz val="12"/>
        <color rgb="FF000000"/>
        <rFont val="Consolas"/>
        <family val="3"/>
        <charset val="204"/>
      </rPr>
      <t xml:space="preserve"> </t>
    </r>
    <r>
      <rPr>
        <sz val="10"/>
        <color rgb="FF000000"/>
        <rFont val="Consolas"/>
        <family val="3"/>
        <charset val="204"/>
      </rPr>
      <t xml:space="preserve">пар </t>
    </r>
  </si>
  <si>
    <r>
      <t xml:space="preserve">ёмкостью </t>
    </r>
    <r>
      <rPr>
        <sz val="12"/>
        <color rgb="FFFF0000"/>
        <rFont val="Consolas"/>
        <family val="3"/>
        <charset val="204"/>
      </rPr>
      <t xml:space="preserve">до </t>
    </r>
    <r>
      <rPr>
        <b/>
        <sz val="12"/>
        <color rgb="FFFF0000"/>
        <rFont val="Consolas"/>
        <family val="3"/>
        <charset val="204"/>
      </rPr>
      <t>100</t>
    </r>
    <r>
      <rPr>
        <sz val="10"/>
        <color rgb="FF000000"/>
        <rFont val="Consolas"/>
        <family val="3"/>
        <charset val="204"/>
      </rPr>
      <t xml:space="preserve"> пар</t>
    </r>
  </si>
  <si>
    <r>
      <rPr>
        <b/>
        <sz val="10"/>
        <color rgb="FF000000"/>
        <rFont val="Consolas"/>
        <family val="3"/>
        <charset val="204"/>
      </rPr>
      <t xml:space="preserve">Прокладка и монтаж медного кабеля (всех типов и видов констуктивного исполнения, в т.ч. и для цифровых систем передачи) </t>
    </r>
    <r>
      <rPr>
        <sz val="10"/>
        <color rgb="FF000000"/>
        <rFont val="Consolas"/>
        <family val="3"/>
        <charset val="204"/>
      </rPr>
      <t xml:space="preserve"> </t>
    </r>
    <r>
      <rPr>
        <b/>
        <sz val="10"/>
        <color rgb="FFFF0000"/>
        <rFont val="Consolas"/>
        <family val="3"/>
        <charset val="204"/>
      </rPr>
      <t xml:space="preserve">в грунт                                                                                 </t>
    </r>
    <r>
      <rPr>
        <sz val="10"/>
        <color rgb="FFFF0000"/>
        <rFont val="Consolas"/>
        <family val="3"/>
        <charset val="204"/>
      </rPr>
      <t>В случае, если протяженность трассы кабеля менее 100 м, стоимость приравнивается к удельной стоимости участка = 100 м. независимо от фактической длины</t>
    </r>
  </si>
  <si>
    <r>
      <rPr>
        <sz val="10"/>
        <color theme="1" tint="4.9989318521683403E-2"/>
        <rFont val="Consolas"/>
        <family val="3"/>
        <charset val="204"/>
      </rPr>
      <t xml:space="preserve">ПИР (включая предварительную рабочую документацию); СМР, включая земельное дело; заказ и оплата схем выбора направлений трассы; заказ и оплату топосъемок ( для строительства и исполнительной); согласования; с учетом стоимости кабеля и материалов для наружных и внутренних работ, в том числе и не ограничиваясь перечисленным:  разработка траншеи; прокладка кабеля; защита кабеля в опасных местах (места перехода через дороги, пересечение с инженерными сетями, пересечения внутри объекта и т. д.);заземления, молниеотводы; монтаж/перемонтаж  муфт, включая стоимость муфт; установка пикетных (информационных) столбиков и плакатов, бирки и сигнальные ленты при необходимости; вывод на стену;  восстановление отделки поверхностей; прокладка по стене; ввод кабеля в здание с пробивкой и заделкой отверстий при необходимости ( в фундаменте и стенах). Внутриобъектовые работы: монтаж кабельростов, кроссов и стоек для их крепления; установка распределительных коробок с элементами защиты (кабельных ящиков ЯК), в том числе и на опорах; оконечивание кабеля с обеих сторон;бирки,наклейки;оформление охранных зон линий связи, постановка на кадастровый учёт, сдача в надзорные органы;оформление разрешительных документов. Проведение  всех необходимых измерений. Оформление разрешительных документов и исполнительной документации по МР и РД. </t>
    </r>
    <r>
      <rPr>
        <b/>
        <sz val="10"/>
        <color rgb="FFFF0000"/>
        <rFont val="Consolas"/>
        <family val="3"/>
        <charset val="204"/>
      </rPr>
      <t>Прокладка кабеля учитывается в протяженности трассы до кросса.</t>
    </r>
  </si>
  <si>
    <r>
      <t xml:space="preserve">ёмкостью </t>
    </r>
    <r>
      <rPr>
        <sz val="12"/>
        <color rgb="FFFF0000"/>
        <rFont val="Consolas"/>
        <family val="3"/>
        <charset val="204"/>
      </rPr>
      <t xml:space="preserve">до </t>
    </r>
    <r>
      <rPr>
        <b/>
        <sz val="12"/>
        <color rgb="FFFF0000"/>
        <rFont val="Consolas"/>
        <family val="3"/>
        <charset val="204"/>
      </rPr>
      <t>10</t>
    </r>
    <r>
      <rPr>
        <sz val="12"/>
        <color rgb="FF000000"/>
        <rFont val="Consolas"/>
        <family val="3"/>
        <charset val="204"/>
      </rPr>
      <t xml:space="preserve"> </t>
    </r>
    <r>
      <rPr>
        <sz val="10"/>
        <color rgb="FF000000"/>
        <rFont val="Consolas"/>
        <family val="3"/>
        <charset val="204"/>
      </rPr>
      <t xml:space="preserve">пар </t>
    </r>
  </si>
  <si>
    <r>
      <t xml:space="preserve">ёмкостью </t>
    </r>
    <r>
      <rPr>
        <sz val="12"/>
        <color rgb="FFFF0000"/>
        <rFont val="Consolas"/>
        <family val="3"/>
        <charset val="204"/>
      </rPr>
      <t xml:space="preserve">до </t>
    </r>
    <r>
      <rPr>
        <b/>
        <sz val="12"/>
        <color rgb="FFFF0000"/>
        <rFont val="Consolas"/>
        <family val="3"/>
        <charset val="204"/>
      </rPr>
      <t>30</t>
    </r>
    <r>
      <rPr>
        <sz val="12"/>
        <color rgb="FF000000"/>
        <rFont val="Consolas"/>
        <family val="3"/>
        <charset val="204"/>
      </rPr>
      <t xml:space="preserve"> </t>
    </r>
    <r>
      <rPr>
        <sz val="10"/>
        <color rgb="FF000000"/>
        <rFont val="Consolas"/>
        <family val="3"/>
        <charset val="204"/>
      </rPr>
      <t>пар</t>
    </r>
  </si>
  <si>
    <r>
      <t xml:space="preserve">ёмкостью </t>
    </r>
    <r>
      <rPr>
        <sz val="12"/>
        <color rgb="FFFF0000"/>
        <rFont val="Consolas"/>
        <family val="3"/>
        <charset val="204"/>
      </rPr>
      <t xml:space="preserve">до </t>
    </r>
    <r>
      <rPr>
        <b/>
        <sz val="12"/>
        <color rgb="FFFF0000"/>
        <rFont val="Consolas"/>
        <family val="3"/>
        <charset val="204"/>
      </rPr>
      <t>50</t>
    </r>
    <r>
      <rPr>
        <b/>
        <sz val="10"/>
        <color rgb="FF000000"/>
        <rFont val="Consolas"/>
        <family val="3"/>
        <charset val="204"/>
      </rPr>
      <t xml:space="preserve"> </t>
    </r>
    <r>
      <rPr>
        <sz val="10"/>
        <color rgb="FF000000"/>
        <rFont val="Consolas"/>
        <family val="3"/>
        <charset val="204"/>
      </rPr>
      <t xml:space="preserve">пар </t>
    </r>
  </si>
  <si>
    <r>
      <t xml:space="preserve">ПИР (включая предварительную рабочую документацию); СМР, с учетом стоимости кабеля и материалов для наружных и внутренних работ, в том числе и не ограничиваясь перечисленным:   установка/перемонтаж муфт, (включая стоимость муфт); защита кабеля в опасных местах (места перехода через дороги, пересечение с инженерными сетями, пересечение/параллельный пробег с ЛЭП,  внутри объекта и т. д.); заземления, заземление несущего троса, молниеотводы ( при необходимости), организация воздушно-кабельных переходов;  вывод на стену; восстановление отделки поверхностей, прокладка по стене; ввод кабеля в здание с пробивкой и заделкой отверстий при необходимости. Внутриобъектовые работы </t>
    </r>
    <r>
      <rPr>
        <sz val="10"/>
        <color rgb="FFFF0000"/>
        <rFont val="Consolas"/>
        <family val="3"/>
        <charset val="204"/>
      </rPr>
      <t>со стоимостью материалов</t>
    </r>
    <r>
      <rPr>
        <sz val="10"/>
        <color theme="1" tint="4.9989318521683403E-2"/>
        <rFont val="Consolas"/>
        <family val="3"/>
        <charset val="204"/>
      </rPr>
      <t xml:space="preserve">: монтаж кабельростов, кроссов и стоек для их крепления; установка распределительных коробок с элементами защиты (кабельных ящиков ЯК),включая установку на опорах по трассе прокладки; оконечивание кабеля с обеих сторон, бирки,наклейки. Проведение всех  необходимых измерений. Оформление разрешительных документов и исполнительной документации по МР и РД. </t>
    </r>
    <r>
      <rPr>
        <b/>
        <sz val="10"/>
        <color rgb="FFFF0000"/>
        <rFont val="Consolas"/>
        <family val="3"/>
        <charset val="204"/>
      </rPr>
      <t>Прокладка кабеля учитывается в протяженности трассы до кросса.</t>
    </r>
  </si>
  <si>
    <r>
      <t xml:space="preserve">ёмкостью </t>
    </r>
    <r>
      <rPr>
        <sz val="12"/>
        <color rgb="FFFF0000"/>
        <rFont val="Consolas"/>
        <family val="3"/>
        <charset val="204"/>
      </rPr>
      <t xml:space="preserve">до </t>
    </r>
    <r>
      <rPr>
        <b/>
        <sz val="12"/>
        <color rgb="FFFF0000"/>
        <rFont val="Consolas"/>
        <family val="3"/>
        <charset val="204"/>
      </rPr>
      <t>10</t>
    </r>
    <r>
      <rPr>
        <sz val="10"/>
        <color rgb="FF000000"/>
        <rFont val="Consolas"/>
        <family val="3"/>
        <charset val="204"/>
      </rPr>
      <t xml:space="preserve"> пар </t>
    </r>
  </si>
  <si>
    <r>
      <t xml:space="preserve">ёмкостью </t>
    </r>
    <r>
      <rPr>
        <sz val="12"/>
        <color rgb="FFFF0000"/>
        <rFont val="Consolas"/>
        <family val="3"/>
        <charset val="204"/>
      </rPr>
      <t xml:space="preserve">до </t>
    </r>
    <r>
      <rPr>
        <b/>
        <sz val="12"/>
        <color rgb="FFFF0000"/>
        <rFont val="Consolas"/>
        <family val="3"/>
        <charset val="204"/>
      </rPr>
      <t>30</t>
    </r>
    <r>
      <rPr>
        <sz val="10"/>
        <color rgb="FF000000"/>
        <rFont val="Consolas"/>
        <family val="3"/>
        <charset val="204"/>
      </rPr>
      <t xml:space="preserve"> пар</t>
    </r>
  </si>
  <si>
    <r>
      <t xml:space="preserve">ёмкостью </t>
    </r>
    <r>
      <rPr>
        <sz val="12"/>
        <color rgb="FFFF0000"/>
        <rFont val="Consolas"/>
        <family val="3"/>
        <charset val="204"/>
      </rPr>
      <t xml:space="preserve">до </t>
    </r>
    <r>
      <rPr>
        <b/>
        <sz val="12"/>
        <color rgb="FFFF0000"/>
        <rFont val="Consolas"/>
        <family val="3"/>
        <charset val="204"/>
      </rPr>
      <t>50</t>
    </r>
    <r>
      <rPr>
        <sz val="10"/>
        <color rgb="FF000000"/>
        <rFont val="Consolas"/>
        <family val="3"/>
        <charset val="204"/>
      </rPr>
      <t xml:space="preserve"> пар </t>
    </r>
  </si>
  <si>
    <r>
      <t xml:space="preserve">кабельных каналов ( в т.ч. закладных) и коробов шириной </t>
    </r>
    <r>
      <rPr>
        <b/>
        <sz val="12"/>
        <color rgb="FFFF0000"/>
        <rFont val="Consolas"/>
        <family val="3"/>
        <charset val="204"/>
      </rPr>
      <t>до 100 мм</t>
    </r>
    <r>
      <rPr>
        <sz val="12"/>
        <color rgb="FFFF0000"/>
        <rFont val="Consolas"/>
        <family val="3"/>
        <charset val="204"/>
      </rPr>
      <t xml:space="preserve"> </t>
    </r>
    <r>
      <rPr>
        <sz val="10"/>
        <color rgb="FF000000"/>
        <rFont val="Consolas"/>
        <family val="3"/>
        <charset val="204"/>
      </rPr>
      <t xml:space="preserve">и гофротрубы диаметром </t>
    </r>
    <r>
      <rPr>
        <b/>
        <sz val="12"/>
        <color rgb="FFFF0000"/>
        <rFont val="Consolas"/>
        <family val="3"/>
        <charset val="204"/>
      </rPr>
      <t>до 50мм</t>
    </r>
  </si>
  <si>
    <r>
      <t xml:space="preserve">кабельных каналов ( в т.ч.  закладных) и коробов шириной </t>
    </r>
    <r>
      <rPr>
        <b/>
        <sz val="12"/>
        <color rgb="FFFF0000"/>
        <rFont val="Consolas"/>
        <family val="3"/>
        <charset val="204"/>
      </rPr>
      <t>до 200 мм</t>
    </r>
  </si>
  <si>
    <r>
      <t>Прокладка и монтаж кабеля UTP Cat 5 (</t>
    </r>
    <r>
      <rPr>
        <sz val="10"/>
        <color rgb="FFFF0000"/>
        <rFont val="Consolas"/>
        <family val="3"/>
        <charset val="204"/>
      </rPr>
      <t xml:space="preserve">до </t>
    </r>
    <r>
      <rPr>
        <b/>
        <sz val="10"/>
        <color rgb="FFFF0000"/>
        <rFont val="Consolas"/>
        <family val="3"/>
        <charset val="204"/>
      </rPr>
      <t>4-х пар</t>
    </r>
    <r>
      <rPr>
        <sz val="10"/>
        <color rgb="FF000000"/>
        <rFont val="Consolas"/>
        <family val="3"/>
        <charset val="204"/>
      </rPr>
      <t xml:space="preserve">)  внутри здания от установленных ШАН/КБ/КЯ/ЯР/КРТ и патч-панелей с установкой абонентской розетки и </t>
    </r>
    <r>
      <rPr>
        <sz val="10"/>
        <color rgb="FFFF0000"/>
        <rFont val="Consolas"/>
        <family val="3"/>
        <charset val="204"/>
      </rPr>
      <t>с учетом стоимости всех материалов и абонентской розетки</t>
    </r>
  </si>
  <si>
    <r>
      <t xml:space="preserve">ПИР;СМР: прокладка и монтаж кабеля по стене или по конструкциям от установленных ШАН/КБ/КЯ/ЯР/КРТ и патч-панелей с установкой абонентской розетки, с устройством отверстий в стенах (с установкой гильз); с заделкой, </t>
    </r>
    <r>
      <rPr>
        <sz val="10"/>
        <color rgb="FFFF0000"/>
        <rFont val="Consolas"/>
        <family val="3"/>
        <charset val="204"/>
      </rPr>
      <t>с учетом стоимости кабеля, всех материалов и абонентской розетки. С учетом стоимости разделки</t>
    </r>
    <r>
      <rPr>
        <sz val="10"/>
        <rFont val="Consolas"/>
        <family val="3"/>
        <charset val="204"/>
      </rPr>
      <t>. Оформление исполнительной документации.</t>
    </r>
  </si>
  <si>
    <r>
      <t xml:space="preserve">Абонентская разводка   по существующим коробам, кабель-каналам или с креплением по стенам </t>
    </r>
    <r>
      <rPr>
        <sz val="10"/>
        <color rgb="FFFF0000"/>
        <rFont val="Consolas"/>
        <family val="3"/>
        <charset val="204"/>
      </rPr>
      <t>(без учета стоимости абонентской розетки)</t>
    </r>
  </si>
  <si>
    <r>
      <rPr>
        <sz val="10"/>
        <color theme="1" tint="4.9989318521683403E-2"/>
        <rFont val="Consolas"/>
        <family val="3"/>
        <charset val="204"/>
      </rPr>
      <t>ПИР;СМР: с установкой абонентской розетки, с устройством отверстий в стенах (с установкой гильз) с заделкой,</t>
    </r>
    <r>
      <rPr>
        <sz val="10"/>
        <color rgb="FFFF0000"/>
        <rFont val="Consolas"/>
        <family val="3"/>
        <charset val="204"/>
      </rPr>
      <t>без учета стоимости абонентской розетки</t>
    </r>
  </si>
  <si>
    <r>
      <t xml:space="preserve">ПИР,СМР: прокладка и монтаж кабеля по стене или по конструкциям,  </t>
    </r>
    <r>
      <rPr>
        <sz val="10"/>
        <color rgb="FFFF0000"/>
        <rFont val="Consolas"/>
        <family val="3"/>
        <charset val="204"/>
      </rPr>
      <t xml:space="preserve">с учетом </t>
    </r>
    <r>
      <rPr>
        <sz val="10"/>
        <rFont val="Consolas"/>
        <family val="3"/>
        <charset val="204"/>
      </rPr>
      <t>стоимости разделки, устройства отверстий в стенах с заделкой, стоимости разъемов/оптической розетки, кабеля, патчкорда и материалов, оформление исполнительной документации</t>
    </r>
  </si>
  <si>
    <r>
      <t xml:space="preserve">Сварка/переварка оптических волокон в ВОК </t>
    </r>
    <r>
      <rPr>
        <b/>
        <sz val="10"/>
        <color rgb="FFFF0000"/>
        <rFont val="Consolas"/>
        <family val="3"/>
        <charset val="204"/>
      </rPr>
      <t>(применяется только на  существующей кабельной линии )</t>
    </r>
  </si>
  <si>
    <r>
      <t>ПИР; СМР (</t>
    </r>
    <r>
      <rPr>
        <sz val="10"/>
        <color rgb="FFFF0000"/>
        <rFont val="Consolas"/>
        <family val="3"/>
        <charset val="204"/>
      </rPr>
      <t>включая стоимость всех материалов</t>
    </r>
    <r>
      <rPr>
        <sz val="10"/>
        <rFont val="Consolas"/>
        <family val="3"/>
        <charset val="204"/>
      </rPr>
      <t>: щита (шкафа,бокса), шины заземления, запорного устройства, имиджевых наклеек, внутренней оснастки для крепления оконечных устройств (рам/опор с плинтами, патч-панелей, ТАН, сплиттеров и др.); включая прочие затраты, в том числе и не ограничиваясь этим: монтаж щита на лестничных площадках, этажах, помещениях и т.д.; устройство заземления щита и внутренних элементов;  восстановление целостности и отделки поверхностей после монтажа щита и заземления,  прочие: оформление разрешительных документов; оформление документов, подтверждающих право собственности Заказчика на смонтированное оборудование у Застройщика или УК; оформление исполнительной документации по МР и РД.</t>
    </r>
  </si>
  <si>
    <r>
      <rPr>
        <b/>
        <sz val="10"/>
        <color rgb="FF000000"/>
        <rFont val="Consolas"/>
        <family val="3"/>
        <charset val="204"/>
      </rPr>
      <t>Переход методом ГНБ</t>
    </r>
    <r>
      <rPr>
        <b/>
        <sz val="10"/>
        <color rgb="FFFF0000"/>
        <rFont val="Consolas"/>
        <family val="3"/>
        <charset val="204"/>
      </rPr>
      <t xml:space="preserve"> одной трубой</t>
    </r>
    <r>
      <rPr>
        <sz val="10"/>
        <color rgb="FFFF0000"/>
        <rFont val="Consolas"/>
        <family val="3"/>
        <charset val="204"/>
      </rPr>
      <t xml:space="preserve"> </t>
    </r>
    <r>
      <rPr>
        <sz val="10"/>
        <color rgb="FF000000"/>
        <rFont val="Consolas"/>
        <family val="3"/>
        <charset val="204"/>
      </rPr>
      <t>(полный комплекс работ)***</t>
    </r>
  </si>
  <si>
    <r>
      <rPr>
        <b/>
        <sz val="10"/>
        <color rgb="FF000000"/>
        <rFont val="Consolas"/>
        <family val="3"/>
        <charset val="204"/>
      </rPr>
      <t>Переход методом ГНБ</t>
    </r>
    <r>
      <rPr>
        <sz val="10"/>
        <color rgb="FFFF0000"/>
        <rFont val="Consolas"/>
        <family val="3"/>
        <charset val="204"/>
      </rPr>
      <t xml:space="preserve"> </t>
    </r>
    <r>
      <rPr>
        <b/>
        <sz val="10"/>
        <color rgb="FFFF0000"/>
        <rFont val="Consolas"/>
        <family val="3"/>
        <charset val="204"/>
      </rPr>
      <t>двумя трубами</t>
    </r>
    <r>
      <rPr>
        <sz val="10"/>
        <color rgb="FF000000"/>
        <rFont val="Consolas"/>
        <family val="3"/>
        <charset val="204"/>
      </rPr>
      <t xml:space="preserve"> (полный комплекс работ)***</t>
    </r>
  </si>
  <si>
    <r>
      <t xml:space="preserve">Восстановление асфальтобетонных покрытий </t>
    </r>
    <r>
      <rPr>
        <b/>
        <sz val="10"/>
        <color rgb="FFFF0000"/>
        <rFont val="Consolas"/>
        <family val="3"/>
        <charset val="204"/>
      </rPr>
      <t>на пешеходной части</t>
    </r>
  </si>
  <si>
    <r>
      <t xml:space="preserve">Восстановление асфальтобетонных покрытий </t>
    </r>
    <r>
      <rPr>
        <b/>
        <sz val="10"/>
        <color rgb="FFFF0000"/>
        <rFont val="Consolas"/>
        <family val="3"/>
        <charset val="204"/>
      </rPr>
      <t xml:space="preserve">на проезжей части </t>
    </r>
  </si>
  <si>
    <r>
      <t>Восстановление тротуарной плитки, брусчатки и бордюров на</t>
    </r>
    <r>
      <rPr>
        <sz val="10"/>
        <color theme="1" tint="4.9989318521683403E-2"/>
        <rFont val="Consolas"/>
        <family val="3"/>
        <charset val="204"/>
      </rPr>
      <t xml:space="preserve"> пешеходной и/или проезжей части  ( </t>
    </r>
    <r>
      <rPr>
        <b/>
        <sz val="10"/>
        <color rgb="FFFF0000"/>
        <rFont val="Consolas"/>
        <family val="3"/>
        <charset val="204"/>
      </rPr>
      <t xml:space="preserve">с заменой </t>
    </r>
    <r>
      <rPr>
        <sz val="10"/>
        <color theme="1" tint="4.9989318521683403E-2"/>
        <rFont val="Consolas"/>
        <family val="3"/>
        <charset val="204"/>
      </rPr>
      <t>плитки, брусчатки, бордюров)</t>
    </r>
  </si>
  <si>
    <r>
      <t>Восстановление тротуарной плитки, брусчатки и бордюров на</t>
    </r>
    <r>
      <rPr>
        <sz val="10"/>
        <color theme="1" tint="4.9989318521683403E-2"/>
        <rFont val="Consolas"/>
        <family val="3"/>
        <charset val="204"/>
      </rPr>
      <t xml:space="preserve"> пешеходной и/или проезжей части  ( </t>
    </r>
    <r>
      <rPr>
        <b/>
        <sz val="10"/>
        <color rgb="FFFF0000"/>
        <rFont val="Consolas"/>
        <family val="3"/>
        <charset val="204"/>
      </rPr>
      <t>без замены</t>
    </r>
    <r>
      <rPr>
        <sz val="10"/>
        <color rgb="FFFF0000"/>
        <rFont val="Consolas"/>
        <family val="3"/>
        <charset val="204"/>
      </rPr>
      <t xml:space="preserve"> </t>
    </r>
    <r>
      <rPr>
        <sz val="10"/>
        <color theme="1" tint="4.9989318521683403E-2"/>
        <rFont val="Consolas"/>
        <family val="3"/>
        <charset val="204"/>
      </rPr>
      <t>плитки, брусчатки, бордюров)</t>
    </r>
  </si>
  <si>
    <r>
      <rPr>
        <b/>
        <sz val="10"/>
        <color rgb="FF000000"/>
        <rFont val="Consolas"/>
        <family val="3"/>
        <charset val="204"/>
      </rPr>
      <t xml:space="preserve">Прокол </t>
    </r>
    <r>
      <rPr>
        <b/>
        <sz val="10"/>
        <color rgb="FFFF0000"/>
        <rFont val="Consolas"/>
        <family val="3"/>
        <charset val="204"/>
      </rPr>
      <t>одной полиэтиленовой</t>
    </r>
    <r>
      <rPr>
        <sz val="10"/>
        <color rgb="FF000000"/>
        <rFont val="Consolas"/>
        <family val="3"/>
        <charset val="204"/>
      </rPr>
      <t xml:space="preserve"> </t>
    </r>
    <r>
      <rPr>
        <b/>
        <sz val="10"/>
        <color rgb="FF000000"/>
        <rFont val="Consolas"/>
        <family val="3"/>
        <charset val="204"/>
      </rPr>
      <t>трубой</t>
    </r>
    <r>
      <rPr>
        <sz val="10"/>
        <color rgb="FF000000"/>
        <rFont val="Consolas"/>
        <family val="3"/>
        <charset val="204"/>
      </rPr>
      <t xml:space="preserve"> (полный комплекс работ) ***</t>
    </r>
  </si>
  <si>
    <r>
      <rPr>
        <b/>
        <sz val="10"/>
        <color theme="1"/>
        <rFont val="Consolas"/>
        <family val="3"/>
        <charset val="204"/>
      </rPr>
      <t xml:space="preserve">Установка/замена опор железобетонных </t>
    </r>
    <r>
      <rPr>
        <sz val="10"/>
        <color theme="1"/>
        <rFont val="Consolas"/>
        <family val="3"/>
        <charset val="204"/>
      </rPr>
      <t>(полный комплекс работ)</t>
    </r>
  </si>
  <si>
    <r>
      <t>Строительство кабельной канализации</t>
    </r>
    <r>
      <rPr>
        <b/>
        <sz val="10"/>
        <color theme="1" tint="4.9989318521683403E-2"/>
        <rFont val="Consolas"/>
        <family val="3"/>
        <charset val="204"/>
      </rPr>
      <t xml:space="preserve"> (из асбестоцементных или полиэтиленовых труб)</t>
    </r>
    <r>
      <rPr>
        <b/>
        <sz val="10"/>
        <color rgb="FFFF0000"/>
        <rFont val="Consolas"/>
        <family val="3"/>
        <charset val="204"/>
      </rPr>
      <t xml:space="preserve"> любой отверстности,с учетом ГНБ/проколов</t>
    </r>
    <r>
      <rPr>
        <sz val="10"/>
        <color rgb="FFFF0000"/>
        <rFont val="Consolas"/>
        <family val="3"/>
        <charset val="204"/>
      </rPr>
      <t xml:space="preserve"> (при строительстве пролётов канализации и переходов методом ГНБ, кол-во и диаметр труб должен соотвествовать аналогичным параметрам кабельной канализации, минимальное кол-во труб-2 шт.)</t>
    </r>
  </si>
  <si>
    <r>
      <t>ПИР (включая предварительную рабочую документацию,заказ и оплату схемы направления трассы); СМР,</t>
    </r>
    <r>
      <rPr>
        <sz val="10"/>
        <color theme="1" tint="4.9989318521683403E-2"/>
        <rFont val="Consolas"/>
        <family val="3"/>
        <charset val="204"/>
      </rPr>
      <t xml:space="preserve"> </t>
    </r>
    <r>
      <rPr>
        <sz val="10"/>
        <color rgb="FFFF0000"/>
        <rFont val="Consolas"/>
        <family val="3"/>
        <charset val="204"/>
      </rPr>
      <t xml:space="preserve">включая стоимость всех материалов; </t>
    </r>
    <r>
      <rPr>
        <sz val="10"/>
        <color theme="1" tint="4.9989318521683403E-2"/>
        <rFont val="Consolas"/>
        <family val="3"/>
        <charset val="204"/>
      </rPr>
      <t xml:space="preserve">установку/перебивку  колодцев ККС </t>
    </r>
    <r>
      <rPr>
        <sz val="10"/>
        <color rgb="FFFF0000"/>
        <rFont val="Consolas"/>
        <family val="3"/>
        <charset val="204"/>
      </rPr>
      <t>( включая  стоимость колодцев ,</t>
    </r>
    <r>
      <rPr>
        <sz val="10"/>
        <color theme="1" tint="4.9989318521683403E-2"/>
        <rFont val="Consolas"/>
        <family val="3"/>
        <charset val="204"/>
      </rPr>
      <t xml:space="preserve">с учетом  разновидностей по вертикальной нагрузке), оснастки ( кронштейны и консоли из расчёта по 2 кронштейна на продольную стену с 1 консолью типа ККЧ-3 каждый), люков (тяжелых,нижняя крышка, верхняя крышка на шарнире,с запорным устройством), труб и комплектующих- из расчета средней длины пролета между колодцами </t>
    </r>
    <r>
      <rPr>
        <b/>
        <sz val="10"/>
        <color rgb="FFFF0000"/>
        <rFont val="Consolas"/>
        <family val="3"/>
        <charset val="204"/>
      </rPr>
      <t>до 75 м</t>
    </r>
    <r>
      <rPr>
        <sz val="10"/>
        <color theme="1" tint="4.9989318521683403E-2"/>
        <rFont val="Consolas"/>
        <family val="3"/>
        <charset val="204"/>
      </rPr>
      <t xml:space="preserve"> на прямолинейных участках трассы,  с учетом  пролетов </t>
    </r>
    <r>
      <rPr>
        <b/>
        <sz val="10"/>
        <color rgb="FFFF0000"/>
        <rFont val="Consolas"/>
        <family val="3"/>
        <charset val="204"/>
      </rPr>
      <t>до 25 м.</t>
    </r>
    <r>
      <rPr>
        <sz val="10"/>
        <color theme="1" tint="4.9989318521683403E-2"/>
        <rFont val="Consolas"/>
        <family val="3"/>
        <charset val="204"/>
      </rPr>
      <t xml:space="preserve"> на переходах и поворотах трассы;</t>
    </r>
    <r>
      <rPr>
        <sz val="10"/>
        <rFont val="Consolas"/>
        <family val="3"/>
        <charset val="204"/>
      </rPr>
      <t xml:space="preserve"> восстановления асфальтобетонных и плиточных покрытий проезжей части, тротуаров и работ по благоустройству, рекультивации земель,  получение разрешений;заказ и оплату всех видов ТУ;земляные работы;пробивку и заделку отверстий в стенах и фундаментах зданий с обустройством приямков при необходимости (обустройство кабельных вводов).</t>
    </r>
    <r>
      <rPr>
        <sz val="10"/>
        <color theme="1" tint="4.9989318521683403E-2"/>
        <rFont val="Consolas"/>
        <family val="3"/>
        <charset val="204"/>
      </rPr>
      <t>Земельное дело, заказ и оплата топосъемки и согласований (при строительстве),заказ и оплата топосъемки исполнительной,оформление охранных зон линий связи, сдача в надзорные органы, постановка на кадастровый учет.</t>
    </r>
    <r>
      <rPr>
        <sz val="10"/>
        <rFont val="Consolas"/>
        <family val="3"/>
        <charset val="204"/>
      </rPr>
      <t xml:space="preserve">Оформление разрешительных документов и исполнительной документации по МР и РД.                                                                                                                              </t>
    </r>
    <r>
      <rPr>
        <i/>
        <sz val="10"/>
        <rFont val="Consolas"/>
        <family val="3"/>
        <charset val="204"/>
      </rPr>
      <t xml:space="preserve">Стоимость строительства кабельной канализации  из полиэтиленовых труб рассчитана для труб </t>
    </r>
    <r>
      <rPr>
        <i/>
        <sz val="10"/>
        <color rgb="FFFF0000"/>
        <rFont val="Consolas"/>
        <family val="3"/>
        <charset val="204"/>
      </rPr>
      <t>Д=110мм.</t>
    </r>
    <r>
      <rPr>
        <i/>
        <sz val="10"/>
        <rFont val="Consolas"/>
        <family val="3"/>
        <charset val="204"/>
      </rPr>
      <t xml:space="preserve"> В случае строительства кабельной канализации с применением труб </t>
    </r>
    <r>
      <rPr>
        <i/>
        <sz val="10"/>
        <color rgb="FFFF0000"/>
        <rFont val="Consolas"/>
        <family val="3"/>
        <charset val="204"/>
      </rPr>
      <t>Д=63мм</t>
    </r>
    <r>
      <rPr>
        <i/>
        <sz val="10"/>
        <rFont val="Consolas"/>
        <family val="3"/>
        <charset val="204"/>
      </rPr>
      <t xml:space="preserve">  применять понижающий коэффициент к расценке  905</t>
    </r>
    <r>
      <rPr>
        <i/>
        <sz val="10"/>
        <color rgb="FFFF0000"/>
        <rFont val="Consolas"/>
        <family val="3"/>
        <charset val="204"/>
      </rPr>
      <t xml:space="preserve"> к= 0,94 </t>
    </r>
  </si>
  <si>
    <r>
      <rPr>
        <b/>
        <sz val="10"/>
        <rFont val="Consolas"/>
        <family val="3"/>
        <charset val="204"/>
      </rPr>
      <t xml:space="preserve">Докладка дополнительного канала кабельной канализации  </t>
    </r>
    <r>
      <rPr>
        <sz val="10"/>
        <rFont val="Consolas"/>
        <family val="3"/>
        <charset val="204"/>
      </rPr>
      <t xml:space="preserve"> (к существующей канализации)</t>
    </r>
  </si>
  <si>
    <r>
      <rPr>
        <sz val="10"/>
        <color theme="1" tint="4.9989318521683403E-2"/>
        <rFont val="Consolas"/>
        <family val="3"/>
        <charset val="204"/>
      </rPr>
      <t>ПИР; СМР, включая стоимость материалов, восстановления асфальтобетонных и плиточных покрытий проезжей части, тротуаров и работ по благоустройству;</t>
    </r>
    <r>
      <rPr>
        <sz val="10"/>
        <rFont val="Consolas"/>
        <family val="3"/>
        <charset val="204"/>
      </rPr>
      <t xml:space="preserve"> рекультивации земель; получение разрешений;заказ и оплату всех видов ТУ; земляные работы; земельное дело, заказ и оплата топосъемки и согласований (при строительстве),заказ и оплата топосъемки исполнительной (при необходимости);оформление охранных зон линий связи; сдача в надзорные органы, постановка на кадастровый учёт ( если необходимо). Оформление разрешительных документов и исполнительной документации по МР и РД.</t>
    </r>
  </si>
  <si>
    <r>
      <rPr>
        <b/>
        <sz val="10"/>
        <color theme="1"/>
        <rFont val="Consolas"/>
        <family val="3"/>
        <charset val="204"/>
      </rPr>
      <t>Восстановление поврежденного канала кабельной канализации</t>
    </r>
    <r>
      <rPr>
        <sz val="10"/>
        <color theme="1"/>
        <rFont val="Consolas"/>
        <family val="3"/>
        <charset val="204"/>
      </rPr>
      <t xml:space="preserve">
</t>
    </r>
    <r>
      <rPr>
        <i/>
        <sz val="10"/>
        <color theme="1"/>
        <rFont val="Consolas"/>
        <family val="3"/>
        <charset val="204"/>
      </rPr>
      <t xml:space="preserve">Расценка применяется при условии, что объем восстановления кабельной канализации составит </t>
    </r>
    <r>
      <rPr>
        <b/>
        <i/>
        <sz val="10"/>
        <color rgb="FFFF0000"/>
        <rFont val="Consolas"/>
        <family val="3"/>
        <charset val="204"/>
      </rPr>
      <t>не более 10% от длины пролета.</t>
    </r>
    <r>
      <rPr>
        <b/>
        <i/>
        <sz val="10"/>
        <color theme="1"/>
        <rFont val="Consolas"/>
        <family val="3"/>
        <charset val="204"/>
      </rPr>
      <t xml:space="preserve"> </t>
    </r>
    <r>
      <rPr>
        <i/>
        <sz val="10"/>
        <color theme="1"/>
        <rFont val="Consolas"/>
        <family val="3"/>
        <charset val="204"/>
      </rPr>
      <t xml:space="preserve">
При превышении порога </t>
    </r>
    <r>
      <rPr>
        <b/>
        <i/>
        <sz val="10"/>
        <color rgb="FFFF0000"/>
        <rFont val="Consolas"/>
        <family val="3"/>
        <charset val="204"/>
      </rPr>
      <t xml:space="preserve">10% </t>
    </r>
    <r>
      <rPr>
        <i/>
        <sz val="10"/>
        <color theme="1"/>
        <rFont val="Consolas"/>
        <family val="3"/>
        <charset val="204"/>
      </rPr>
      <t xml:space="preserve">применяется </t>
    </r>
    <r>
      <rPr>
        <i/>
        <sz val="10"/>
        <color rgb="FFFF0000"/>
        <rFont val="Consolas"/>
        <family val="3"/>
        <charset val="204"/>
      </rPr>
      <t xml:space="preserve">УР№ 905 </t>
    </r>
    <r>
      <rPr>
        <i/>
        <sz val="10"/>
        <color theme="1"/>
        <rFont val="Consolas"/>
        <family val="3"/>
        <charset val="204"/>
      </rPr>
      <t>на прокладку кабельной канализации.</t>
    </r>
  </si>
  <si>
    <r>
      <t xml:space="preserve">ПИР; СМР, включая стоимость материалов, восстановления асфальтобетонных покрытий проезжей части, тротуаров и работ по благоустройству, рекультивации земель, оформление разрешительных документов и исполнительной документации по МР и РД.
</t>
    </r>
    <r>
      <rPr>
        <sz val="10"/>
        <color rgb="FFFF0000"/>
        <rFont val="Consolas"/>
        <family val="3"/>
        <charset val="204"/>
      </rPr>
      <t>Примечание: УР № 907 не применяется совместно с УР №№ 103; 200.1÷200.4; 300.1÷300.8; 415.1÷415.4; 501.</t>
    </r>
  </si>
  <si>
    <r>
      <rPr>
        <b/>
        <sz val="10"/>
        <color rgb="FF000000"/>
        <rFont val="Consolas"/>
        <family val="3"/>
        <charset val="204"/>
      </rPr>
      <t>Установка колодца ККС (полный комплекс работ)</t>
    </r>
    <r>
      <rPr>
        <sz val="10"/>
        <color rgb="FF000000"/>
        <rFont val="Consolas"/>
        <family val="3"/>
        <charset val="204"/>
      </rPr>
      <t xml:space="preserve"> ( любой тип и разновидность ККС, оснастка (кронштейны,консоли из расчёта по 2 кронштейна на продольной стене с консолью ККЧ-3 каждый), люк из чугуна с нижней крышкой, шарнирной верхней крышкой и запорным устройством)</t>
    </r>
  </si>
  <si>
    <r>
      <t>ПИР  (включая предварительную рабочую документацию); СМР (</t>
    </r>
    <r>
      <rPr>
        <sz val="10"/>
        <color rgb="FFFF0000"/>
        <rFont val="Consolas"/>
        <family val="3"/>
        <charset val="204"/>
      </rPr>
      <t>включая материалы</t>
    </r>
    <r>
      <rPr>
        <sz val="10"/>
        <color theme="1"/>
        <rFont val="Consolas"/>
        <family val="3"/>
        <charset val="204"/>
      </rPr>
      <t>), земельное дело, заказ и оплата топосъемки и согласований (при строительстве),заказ и оплата топосъемки исполнительной,сдача в надзорные органы ,оформление охранных зон линий связи, постановка на кадастровый учёт, оформление разрешительных документов, исполнительной документации по МР и РД</t>
    </r>
  </si>
  <si>
    <r>
      <t>ПИР (включая предварительную рабочую документацию), СМР (</t>
    </r>
    <r>
      <rPr>
        <sz val="10"/>
        <color rgb="FFFF0000"/>
        <rFont val="Consolas"/>
        <family val="3"/>
        <charset val="204"/>
      </rPr>
      <t>включая стоимость всех материалов</t>
    </r>
    <r>
      <rPr>
        <sz val="10"/>
        <color theme="1" tint="4.9989318521683403E-2"/>
        <rFont val="Consolas"/>
        <family val="3"/>
        <charset val="204"/>
      </rPr>
      <t xml:space="preserve">),  земельное дело, топосъемка и согласования (при строительстве),топосъемка исполнительная,сдача в надзорные органы, оформление охранных зон линий связи, постановка на кадастровый учёт,оформление разрешительных документов, исполнительной документации по МР и РД. </t>
    </r>
    <r>
      <rPr>
        <sz val="10"/>
        <color rgb="FFFF0000"/>
        <rFont val="Consolas"/>
        <family val="3"/>
        <charset val="204"/>
      </rPr>
      <t>Для применения в качестве вводных колодцев; в стесненных городских или иных условиях как исключение</t>
    </r>
  </si>
  <si>
    <r>
      <rPr>
        <b/>
        <sz val="10"/>
        <color rgb="FF000000"/>
        <rFont val="Consolas"/>
        <family val="3"/>
        <charset val="204"/>
      </rPr>
      <t>Стоимость перебивки (замены) колодца ККС</t>
    </r>
    <r>
      <rPr>
        <sz val="10"/>
        <color rgb="FF000000"/>
        <rFont val="Consolas"/>
        <family val="3"/>
        <charset val="204"/>
      </rPr>
      <t xml:space="preserve"> (полный комплекс работ),оснастка по факту имеющихся сетей, но не менее чем по по 2 кронштейна на продольной стене с консолью ККЧ-3 каждый.</t>
    </r>
  </si>
  <si>
    <r>
      <t xml:space="preserve">ПИР (включая предварительную рабочую документацию), СМР </t>
    </r>
    <r>
      <rPr>
        <sz val="10"/>
        <color rgb="FFFF0000"/>
        <rFont val="Consolas"/>
        <family val="3"/>
        <charset val="204"/>
      </rPr>
      <t>(включая все материалы)</t>
    </r>
    <r>
      <rPr>
        <sz val="10"/>
        <color theme="1"/>
        <rFont val="Consolas"/>
        <family val="3"/>
        <charset val="204"/>
      </rPr>
      <t>,  оформление разрешительных документов, исполнительной документации по МР и РД</t>
    </r>
  </si>
  <si>
    <r>
      <rPr>
        <b/>
        <sz val="10"/>
        <color rgb="FF000000"/>
        <rFont val="Consolas"/>
        <family val="3"/>
        <charset val="204"/>
      </rPr>
      <t>Организация кабельного ввода в здание</t>
    </r>
    <r>
      <rPr>
        <sz val="10"/>
        <color rgb="FF000000"/>
        <rFont val="Consolas"/>
        <family val="3"/>
        <charset val="204"/>
      </rPr>
      <t xml:space="preserve"> – (полный комплекс работ с учетом восстановления асфальтобетонных и плиточных покрытий и газонов, с учётом стоимости материалов,</t>
    </r>
    <r>
      <rPr>
        <sz val="10"/>
        <color rgb="FFFF0000"/>
        <rFont val="Consolas"/>
        <family val="3"/>
        <charset val="204"/>
      </rPr>
      <t xml:space="preserve"> без учета стоимости колодца и кабеля</t>
    </r>
    <r>
      <rPr>
        <sz val="10"/>
        <color theme="1" tint="4.9989318521683403E-2"/>
        <rFont val="Consolas"/>
        <family val="3"/>
        <charset val="204"/>
      </rPr>
      <t>)</t>
    </r>
  </si>
  <si>
    <r>
      <t xml:space="preserve">ПИР, СМР (полный комплекс работ, не ограничиваясь перечисленным,  </t>
    </r>
    <r>
      <rPr>
        <sz val="10"/>
        <color rgb="FFFF0000"/>
        <rFont val="Consolas"/>
        <family val="3"/>
        <charset val="204"/>
      </rPr>
      <t>с учётом стоимости материалов и конструкций</t>
    </r>
    <r>
      <rPr>
        <sz val="10"/>
        <color theme="1"/>
        <rFont val="Consolas"/>
        <family val="3"/>
        <charset val="204"/>
      </rPr>
      <t>): прокладка трубы а/ц или п/эт от ближайшей точки трассы кабельной канализации до фасада здания с пробивкой (сверлением) и заделкой отверстий в стене или фундаменте здания или выходом на фасад здания (ввод на стену здания), герметизация проложенного канала с двух сторон (в колодце и подвале);восстановление а/б и плиточных покрытий и газонов, восстановление отделки фасада и фундамента, оформление разрешительных документов, заказ и оплата топосъемки при строительстве, заказ и оплата топосъемки исполнительной;оформление охранных зон линий связи,  постановка на кадастровый учёт, сдача в надзорные органы. Оформление исполнительной документации по МР и РД</t>
    </r>
  </si>
  <si>
    <r>
      <t xml:space="preserve">Оформление разрешительных документов на землеотвод под сооружение, получение кадастрового паспорта , </t>
    </r>
    <r>
      <rPr>
        <sz val="10"/>
        <color rgb="FFFF0000"/>
        <rFont val="Consolas"/>
        <family val="3"/>
        <charset val="204"/>
      </rPr>
      <t>без учета счета на оплату согласований.</t>
    </r>
  </si>
  <si>
    <r>
      <rPr>
        <sz val="10"/>
        <color rgb="FFFF0000"/>
        <rFont val="Consolas"/>
        <family val="3"/>
        <charset val="204"/>
      </rPr>
      <t>Стоимость воздушного ввода в здание отдельно не рассчитывается - учтена стоимостью прокладки кабеля.</t>
    </r>
    <r>
      <rPr>
        <sz val="10"/>
        <color theme="1" tint="4.9989318521683403E-2"/>
        <rFont val="Consolas"/>
        <family val="3"/>
        <charset val="204"/>
      </rPr>
      <t>Стоимость воздушного ввода в здание отдельно не рассчитывается - учтена стоимостью прокладки кабеля.Для воздушных кабельных переходов и воздушных вводов в дома техническое решение, согласно СП 134.13330.2012 и ОСТН-600-93, должно представлять собой строительство кабельного ввода (высверлить отверстие, установить гильзу, кабель завести через гильзу; крепление кабеля установить на внешней стене дома) либо использовать существующий, специально запроектированный при строительстве дома ввод (крепление кабеля установить на внешней стене дома). Место для крепления кабеля на внешней стене выбирать на углах здания (с обеих сторон подвеса). Исключить установку крепежных элементов и подвес кабеля (над) под окнами жилых квартир.</t>
    </r>
  </si>
  <si>
    <r>
      <t xml:space="preserve"> *</t>
    </r>
    <r>
      <rPr>
        <sz val="10"/>
        <color theme="1" tint="4.9989318521683403E-2"/>
        <rFont val="Consolas"/>
        <family val="3"/>
        <charset val="204"/>
      </rPr>
      <t xml:space="preserve"> - при формировании стоимости Заказа  использовать одну величину удельной стоимости строительства в зависимости от средневзвешенного значения % проникновения по Адресной программе Заказа. При возможных изменениях Адресной программы в процессе строительства величина удельной стоимости остается неизменной, установленной при формировании Заказа.</t>
    </r>
  </si>
  <si>
    <r>
      <t xml:space="preserve">Стоимость строительства кабельной канализации из полиэтиленовых труб рассчитана для труб </t>
    </r>
    <r>
      <rPr>
        <sz val="10"/>
        <color rgb="FFFF0000"/>
        <rFont val="Consolas"/>
        <family val="3"/>
        <charset val="204"/>
      </rPr>
      <t>Д=110мм</t>
    </r>
    <r>
      <rPr>
        <sz val="10"/>
        <color theme="1" tint="4.9989318521683403E-2"/>
        <rFont val="Consolas"/>
        <family val="3"/>
        <charset val="204"/>
      </rPr>
      <t xml:space="preserve">. В случае строительства кабельной канализации с применением труб </t>
    </r>
    <r>
      <rPr>
        <sz val="10"/>
        <color rgb="FFFF0000"/>
        <rFont val="Consolas"/>
        <family val="3"/>
        <charset val="204"/>
      </rPr>
      <t>Д=63мм</t>
    </r>
    <r>
      <rPr>
        <sz val="10"/>
        <color theme="1" tint="4.9989318521683403E-2"/>
        <rFont val="Consolas"/>
        <family val="3"/>
        <charset val="204"/>
      </rPr>
      <t xml:space="preserve">  применять понижающие коэффициенты: к расценке 905 </t>
    </r>
    <r>
      <rPr>
        <sz val="10"/>
        <color rgb="FFFF0000"/>
        <rFont val="Consolas"/>
        <family val="3"/>
        <charset val="204"/>
      </rPr>
      <t>к= 0,94</t>
    </r>
  </si>
  <si>
    <t>300.8</t>
  </si>
  <si>
    <t>300.6</t>
  </si>
  <si>
    <t>300.5</t>
  </si>
  <si>
    <t>300.4</t>
  </si>
  <si>
    <t>300.3</t>
  </si>
  <si>
    <t>300.2</t>
  </si>
  <si>
    <t>300.1</t>
  </si>
  <si>
    <r>
      <rPr>
        <b/>
        <sz val="10"/>
        <rFont val="Consolas"/>
        <family val="3"/>
        <charset val="204"/>
      </rPr>
      <t xml:space="preserve">Прокладка и монтаж ВОК </t>
    </r>
    <r>
      <rPr>
        <b/>
        <sz val="10"/>
        <color rgb="FFFF0000"/>
        <rFont val="Consolas"/>
        <family val="3"/>
        <charset val="204"/>
      </rPr>
      <t>в грунте</t>
    </r>
    <r>
      <rPr>
        <sz val="10"/>
        <rFont val="Consolas"/>
        <family val="3"/>
        <charset val="204"/>
      </rPr>
      <t xml:space="preserve">, включая земельное дело,топосъемка и согласования (при строительстве) в т.ч. и схемы выбора направлений трассы,топосъемка исполнительная,сдача в надзорные органы.                                                   </t>
    </r>
    <r>
      <rPr>
        <sz val="10"/>
        <color rgb="FFFF0000"/>
        <rFont val="Consolas"/>
        <family val="3"/>
        <charset val="204"/>
      </rPr>
      <t>В случае, если протяженность трассы ВОК менее 100 м, стоимость приравнивается к удельной стоимости участка = 100 м. независимо от фактической длины</t>
    </r>
  </si>
  <si>
    <t>301.1</t>
  </si>
  <si>
    <t>301.2</t>
  </si>
  <si>
    <t>301.3</t>
  </si>
  <si>
    <t>301.4</t>
  </si>
  <si>
    <t>301.5</t>
  </si>
  <si>
    <t>301.6</t>
  </si>
  <si>
    <t>301.7</t>
  </si>
  <si>
    <t>302.8</t>
  </si>
  <si>
    <t>303.1</t>
  </si>
  <si>
    <t>303.2</t>
  </si>
  <si>
    <t>303.3</t>
  </si>
  <si>
    <t>303.4</t>
  </si>
  <si>
    <t>303.5</t>
  </si>
  <si>
    <t>303.6</t>
  </si>
  <si>
    <t>303.7</t>
  </si>
  <si>
    <t>403.3</t>
  </si>
  <si>
    <t>415.1</t>
  </si>
  <si>
    <t>415.2</t>
  </si>
  <si>
    <r>
      <rPr>
        <b/>
        <sz val="10"/>
        <color rgb="FF000000"/>
        <rFont val="Consolas"/>
        <family val="3"/>
        <charset val="204"/>
      </rPr>
      <t xml:space="preserve">Прокладка (подвес)  и монтаж медного кабеля (всех типов и видов констуктивного исполнения, в т.ч. и для цифровых систем передачи) </t>
    </r>
    <r>
      <rPr>
        <b/>
        <sz val="10"/>
        <color rgb="FFFF0000"/>
        <rFont val="Consolas"/>
        <family val="3"/>
        <charset val="204"/>
      </rPr>
      <t xml:space="preserve">по существующим опорам.                                                             </t>
    </r>
    <r>
      <rPr>
        <sz val="10"/>
        <color rgb="FFFF0000"/>
        <rFont val="Consolas"/>
        <family val="3"/>
        <charset val="204"/>
      </rPr>
      <t>В случае, если протяженность трассы кабеля менее 100 м, стоимость приравнивается к удельной стоимости участка = 100 м. независимо от фактической длины</t>
    </r>
  </si>
  <si>
    <t>417.1</t>
  </si>
  <si>
    <t>417.3</t>
  </si>
  <si>
    <t>418.2</t>
  </si>
  <si>
    <t>Комплект           1 контейнер</t>
  </si>
  <si>
    <r>
      <t xml:space="preserve">№(код) </t>
    </r>
    <r>
      <rPr>
        <sz val="8"/>
        <rFont val="Consolas"/>
        <family val="3"/>
        <charset val="204"/>
      </rPr>
      <t>расценки</t>
    </r>
  </si>
  <si>
    <r>
      <t xml:space="preserve">ВОК ёмкостью </t>
    </r>
    <r>
      <rPr>
        <b/>
        <sz val="12"/>
        <color rgb="FFFF0000"/>
        <rFont val="Consolas"/>
        <family val="3"/>
        <charset val="204"/>
      </rPr>
      <t xml:space="preserve">2 </t>
    </r>
    <r>
      <rPr>
        <sz val="10"/>
        <rFont val="Consolas"/>
        <family val="3"/>
        <charset val="204"/>
      </rPr>
      <t>волокна</t>
    </r>
  </si>
  <si>
    <r>
      <t xml:space="preserve">ВОК ёмкостью </t>
    </r>
    <r>
      <rPr>
        <b/>
        <sz val="12"/>
        <color rgb="FFFF0000"/>
        <rFont val="Consolas"/>
        <family val="3"/>
        <charset val="204"/>
      </rPr>
      <t xml:space="preserve">4 </t>
    </r>
    <r>
      <rPr>
        <sz val="10"/>
        <color rgb="FF000000"/>
        <rFont val="Consolas"/>
        <family val="3"/>
        <charset val="204"/>
      </rPr>
      <t>волокна</t>
    </r>
    <r>
      <rPr>
        <sz val="10"/>
        <color rgb="FFFF0000"/>
        <rFont val="Consolas"/>
        <family val="3"/>
        <charset val="204"/>
      </rPr>
      <t xml:space="preserve">  </t>
    </r>
  </si>
  <si>
    <r>
      <t xml:space="preserve">ПИР; СМР, </t>
    </r>
    <r>
      <rPr>
        <sz val="10"/>
        <color rgb="FFFF0000"/>
        <rFont val="Consolas"/>
        <family val="3"/>
        <charset val="204"/>
      </rPr>
      <t>включая стоимость материалов</t>
    </r>
    <r>
      <rPr>
        <sz val="10"/>
        <rFont val="Consolas"/>
        <family val="3"/>
        <charset val="204"/>
      </rPr>
      <t xml:space="preserve">, внутриобъектовые работы </t>
    </r>
    <r>
      <rPr>
        <sz val="10"/>
        <color rgb="FFFF0000"/>
        <rFont val="Consolas"/>
        <family val="3"/>
        <charset val="204"/>
      </rPr>
      <t>со стоимостью материалов</t>
    </r>
    <r>
      <rPr>
        <sz val="10"/>
        <rFont val="Consolas"/>
        <family val="3"/>
        <charset val="204"/>
      </rPr>
      <t xml:space="preserve"> (в том числе и не ограничиваясь этим, монтаж кабельростов,кабельных каналов, стоек,муфт,установка розеток, проведение комплекса измерений), оформление разрешительных документов, исполнительной документации по МР.</t>
    </r>
  </si>
  <si>
    <t>ᴕ</t>
  </si>
  <si>
    <t xml:space="preserve">Удельные расценки  ПАО "Башинформсвязь"   на виды работ при строительстве объектов  В2В-3 этап                                                         </t>
  </si>
  <si>
    <r>
      <t>ВОК ёмкостью</t>
    </r>
    <r>
      <rPr>
        <sz val="12"/>
        <color rgb="FFFF0000"/>
        <rFont val="Consolas"/>
        <family val="3"/>
        <charset val="204"/>
      </rPr>
      <t xml:space="preserve"> </t>
    </r>
    <r>
      <rPr>
        <b/>
        <sz val="12"/>
        <color rgb="FFFF0000"/>
        <rFont val="Consolas"/>
        <family val="3"/>
        <charset val="204"/>
      </rPr>
      <t>от 5 до 8</t>
    </r>
    <r>
      <rPr>
        <sz val="10"/>
        <rFont val="Consolas"/>
        <family val="3"/>
        <charset val="204"/>
      </rPr>
      <t xml:space="preserve"> волокон </t>
    </r>
  </si>
  <si>
    <r>
      <t>ВОК ёмкостью</t>
    </r>
    <r>
      <rPr>
        <sz val="12"/>
        <color rgb="FFFF0000"/>
        <rFont val="Consolas"/>
        <family val="3"/>
        <charset val="204"/>
      </rPr>
      <t xml:space="preserve"> </t>
    </r>
    <r>
      <rPr>
        <b/>
        <sz val="12"/>
        <color rgb="FFFF0000"/>
        <rFont val="Consolas"/>
        <family val="3"/>
        <charset val="204"/>
      </rPr>
      <t>от 9</t>
    </r>
    <r>
      <rPr>
        <sz val="12"/>
        <color rgb="FFFF0000"/>
        <rFont val="Consolas"/>
        <family val="3"/>
        <charset val="204"/>
      </rPr>
      <t xml:space="preserve"> </t>
    </r>
    <r>
      <rPr>
        <b/>
        <sz val="12"/>
        <color rgb="FFFF0000"/>
        <rFont val="Consolas"/>
        <family val="3"/>
        <charset val="204"/>
      </rPr>
      <t>до 12</t>
    </r>
    <r>
      <rPr>
        <sz val="10"/>
        <rFont val="Consolas"/>
        <family val="3"/>
        <charset val="204"/>
      </rPr>
      <t xml:space="preserve"> волокон </t>
    </r>
  </si>
  <si>
    <r>
      <t>ВОК ёмкостью</t>
    </r>
    <r>
      <rPr>
        <sz val="12"/>
        <color rgb="FFFF0000"/>
        <rFont val="Consolas"/>
        <family val="3"/>
        <charset val="204"/>
      </rPr>
      <t xml:space="preserve"> </t>
    </r>
    <r>
      <rPr>
        <b/>
        <sz val="12"/>
        <color rgb="FFFF0000"/>
        <rFont val="Consolas"/>
        <family val="3"/>
        <charset val="204"/>
      </rPr>
      <t>от 13</t>
    </r>
    <r>
      <rPr>
        <sz val="12"/>
        <color rgb="FFFF0000"/>
        <rFont val="Consolas"/>
        <family val="3"/>
        <charset val="204"/>
      </rPr>
      <t xml:space="preserve"> </t>
    </r>
    <r>
      <rPr>
        <b/>
        <sz val="12"/>
        <color rgb="FFFF0000"/>
        <rFont val="Consolas"/>
        <family val="3"/>
        <charset val="204"/>
      </rPr>
      <t>до 16</t>
    </r>
    <r>
      <rPr>
        <sz val="10"/>
        <rFont val="Consolas"/>
        <family val="3"/>
        <charset val="204"/>
      </rPr>
      <t xml:space="preserve"> волокон </t>
    </r>
  </si>
  <si>
    <r>
      <t>ВОК ёмкостью</t>
    </r>
    <r>
      <rPr>
        <sz val="12"/>
        <color rgb="FFFF0000"/>
        <rFont val="Consolas"/>
        <family val="3"/>
        <charset val="204"/>
      </rPr>
      <t xml:space="preserve"> </t>
    </r>
    <r>
      <rPr>
        <b/>
        <sz val="12"/>
        <color rgb="FFFF0000"/>
        <rFont val="Consolas"/>
        <family val="3"/>
        <charset val="204"/>
      </rPr>
      <t>от 17</t>
    </r>
    <r>
      <rPr>
        <sz val="12"/>
        <color rgb="FFFF0000"/>
        <rFont val="Consolas"/>
        <family val="3"/>
        <charset val="204"/>
      </rPr>
      <t xml:space="preserve"> </t>
    </r>
    <r>
      <rPr>
        <b/>
        <sz val="12"/>
        <color rgb="FFFF0000"/>
        <rFont val="Consolas"/>
        <family val="3"/>
        <charset val="204"/>
      </rPr>
      <t>до 24</t>
    </r>
    <r>
      <rPr>
        <sz val="10"/>
        <rFont val="Consolas"/>
        <family val="3"/>
        <charset val="204"/>
      </rPr>
      <t xml:space="preserve"> волокон </t>
    </r>
  </si>
  <si>
    <r>
      <t>ВОК ёмкостью</t>
    </r>
    <r>
      <rPr>
        <sz val="12"/>
        <color rgb="FFFF0000"/>
        <rFont val="Consolas"/>
        <family val="3"/>
        <charset val="204"/>
      </rPr>
      <t xml:space="preserve"> </t>
    </r>
    <r>
      <rPr>
        <b/>
        <sz val="12"/>
        <color rgb="FFFF0000"/>
        <rFont val="Consolas"/>
        <family val="3"/>
        <charset val="204"/>
      </rPr>
      <t>от 25</t>
    </r>
    <r>
      <rPr>
        <sz val="12"/>
        <color rgb="FFFF0000"/>
        <rFont val="Consolas"/>
        <family val="3"/>
        <charset val="204"/>
      </rPr>
      <t xml:space="preserve"> </t>
    </r>
    <r>
      <rPr>
        <b/>
        <sz val="12"/>
        <color rgb="FFFF0000"/>
        <rFont val="Consolas"/>
        <family val="3"/>
        <charset val="204"/>
      </rPr>
      <t>до 32</t>
    </r>
    <r>
      <rPr>
        <sz val="10"/>
        <rFont val="Consolas"/>
        <family val="3"/>
        <charset val="204"/>
      </rPr>
      <t xml:space="preserve"> волокон </t>
    </r>
  </si>
  <si>
    <r>
      <t xml:space="preserve">ВОК ёмкостью </t>
    </r>
    <r>
      <rPr>
        <b/>
        <sz val="12"/>
        <color rgb="FFFF0000"/>
        <rFont val="Consolas"/>
        <family val="3"/>
        <charset val="204"/>
      </rPr>
      <t>от 33</t>
    </r>
    <r>
      <rPr>
        <sz val="10"/>
        <rFont val="Consolas"/>
        <family val="3"/>
        <charset val="204"/>
      </rPr>
      <t xml:space="preserve"> </t>
    </r>
    <r>
      <rPr>
        <b/>
        <sz val="12"/>
        <color rgb="FFFF0000"/>
        <rFont val="Consolas"/>
        <family val="3"/>
        <charset val="204"/>
      </rPr>
      <t>до 48</t>
    </r>
    <r>
      <rPr>
        <sz val="10"/>
        <rFont val="Consolas"/>
        <family val="3"/>
        <charset val="204"/>
      </rPr>
      <t xml:space="preserve"> волокон </t>
    </r>
  </si>
  <si>
    <r>
      <t>СМР (</t>
    </r>
    <r>
      <rPr>
        <sz val="10"/>
        <color rgb="FFFF0000"/>
        <rFont val="Consolas"/>
        <family val="3"/>
        <charset val="204"/>
      </rPr>
      <t>включая стоимость всех материалов</t>
    </r>
    <r>
      <rPr>
        <sz val="10"/>
        <rFont val="Consolas"/>
        <family val="3"/>
        <charset val="204"/>
      </rPr>
      <t>: розетки, с установкой в существующем узле доступа/узле связи, при модернизации системы электропитания оборудования (крепеж, монтаж, подключение к электропроводке)</t>
    </r>
  </si>
  <si>
    <t>426.1</t>
  </si>
  <si>
    <t>монтаж электрокабеля ВВГ 3х2,5</t>
  </si>
  <si>
    <r>
      <t>СМР (</t>
    </r>
    <r>
      <rPr>
        <sz val="10"/>
        <color rgb="FFFF0000"/>
        <rFont val="Consolas"/>
        <family val="3"/>
        <charset val="204"/>
      </rPr>
      <t>включая стоимость всех материалов</t>
    </r>
    <r>
      <rPr>
        <sz val="10"/>
        <rFont val="Consolas"/>
        <family val="3"/>
        <charset val="204"/>
      </rPr>
      <t xml:space="preserve">: кабель в негорючем исполнении, с прокладкой и монтажом по стенам, потолкам, конструкциям (крепеж, монтаж)
</t>
    </r>
    <r>
      <rPr>
        <sz val="10"/>
        <color rgb="FFFF0000"/>
        <rFont val="Consolas"/>
        <family val="3"/>
        <charset val="204"/>
      </rPr>
      <t>Применяется дополнительно к расценке 426</t>
    </r>
  </si>
  <si>
    <t xml:space="preserve">Монтаж розетки электрической 220 В, с заземляющим контактом (евростандарт)  </t>
  </si>
  <si>
    <r>
      <t xml:space="preserve">**- в состав ПИР входят </t>
    </r>
    <r>
      <rPr>
        <sz val="10"/>
        <color rgb="FFFF0000"/>
        <rFont val="Consolas"/>
        <family val="3"/>
        <charset val="204"/>
      </rPr>
      <t>проектные и изыскательские работы</t>
    </r>
    <r>
      <rPr>
        <sz val="10"/>
        <color theme="1" tint="4.9989318521683403E-2"/>
        <rFont val="Consolas"/>
        <family val="3"/>
        <charset val="204"/>
      </rPr>
      <t xml:space="preserve">: разработка проектной и рабочей документации; проведение изыскательских работ; получение ТУ на прокладку ВОК;получение и оплата всех необходимых согласований, разрешений и проектных решений с собственниками зданий, и сооружений, ;получение всех необходимых разрешений, согласований, ТУ, и экспертиз в соответствие с нормами РФ, прав доступа в телефонную канализацию (в том числе на имя Заказчика); проведение инженерных изысканий, предпроектных обследований;авторский надзор; согласование вывода волоконно-оптического кабеля на существующие опоры; проведение топографо-геодезической съемки (топосъемки) с корректировкой;разработка и согласование Проекта производства работ (ППР) со всеми заинтересованными организациями и службами.
</t>
    </r>
  </si>
  <si>
    <r>
      <t xml:space="preserve">Указанный в настоящих расценках параметр </t>
    </r>
    <r>
      <rPr>
        <b/>
        <sz val="10"/>
        <color rgb="FFFF0000"/>
        <rFont val="Consolas"/>
        <family val="3"/>
        <charset val="204"/>
      </rPr>
      <t>"до"</t>
    </r>
    <r>
      <rPr>
        <sz val="10"/>
        <rFont val="Consolas"/>
        <family val="3"/>
        <charset val="204"/>
      </rPr>
      <t xml:space="preserve"> включает в себя этот размер / количество.</t>
    </r>
  </si>
  <si>
    <t>Монтаж и настройка видеокамер</t>
  </si>
  <si>
    <t>807.1</t>
  </si>
  <si>
    <t>807.2</t>
  </si>
  <si>
    <t>807.3</t>
  </si>
  <si>
    <t>Раздел 8. Удельные расценки на виды работ для  строительства объектов связи (видеонаблюдение)</t>
  </si>
  <si>
    <r>
      <t xml:space="preserve">В расценку входит </t>
    </r>
    <r>
      <rPr>
        <sz val="10"/>
        <color rgb="FFFF0000"/>
        <rFont val="Consolas"/>
        <family val="3"/>
        <charset val="204"/>
      </rPr>
      <t>только СМР и ПНР видеокамеры</t>
    </r>
    <r>
      <rPr>
        <sz val="10"/>
        <color theme="1"/>
        <rFont val="Consolas"/>
        <family val="3"/>
        <charset val="204"/>
      </rPr>
      <t>:
1. Монтаж и установка IP-камеры внутри/снаружи помещения с подключением к готовой линии/ЛВС
2. Настройка и юстировка камеры
3. Стоимость материалов</t>
    </r>
  </si>
  <si>
    <t xml:space="preserve">Примечания. УР В2В-3 этап </t>
  </si>
  <si>
    <r>
      <t xml:space="preserve">В расценку входит </t>
    </r>
    <r>
      <rPr>
        <sz val="10"/>
        <color rgb="FFFF0000"/>
        <rFont val="Consolas"/>
        <family val="3"/>
        <charset val="204"/>
      </rPr>
      <t>ПИР, СМР и ПНР и стоимость всех материалов</t>
    </r>
    <r>
      <rPr>
        <sz val="10"/>
        <color theme="1"/>
        <rFont val="Consolas"/>
        <family val="3"/>
        <charset val="204"/>
      </rPr>
      <t xml:space="preserve">:
1. Прокладка UTP (для наружней прокладки) или комбинированного  кабеля (L </t>
    </r>
    <r>
      <rPr>
        <sz val="10"/>
        <color rgb="FFFF0000"/>
        <rFont val="Consolas"/>
        <family val="3"/>
        <charset val="204"/>
      </rPr>
      <t>до 90 м</t>
    </r>
    <r>
      <rPr>
        <sz val="10"/>
        <color theme="1"/>
        <rFont val="Consolas"/>
        <family val="3"/>
        <charset val="204"/>
      </rPr>
      <t xml:space="preserve">) от порта коммутатора по стоякам здания,стенам ,конструкциям, включая наружнюю прокладку по зданию или подвес между зданий. С прокладкой в защитной гофротрубке (металл) в местах,доступных для стороннних лиц без применения спецсредств.Прокладка кабеля «в грунте» осмечивается отдельно.
2. Установка крепежного кронштейна камеры на фасаде , крыше здания, столбовой опоре и конструкциях.
3. Установка видеокамеры на кронштейне, настройка и юстировка камеры (ПНР).
4. Установка монтажной коробки (степень защиты неменее IP 54, число выводов 4-6)
5. Заделка разъемов  UTP и подключения питания (в т.ч.POE-инжектор).
6. Подключение камеры  к порту коммутатора.
</t>
    </r>
  </si>
  <si>
    <r>
      <t xml:space="preserve">В расценку входит </t>
    </r>
    <r>
      <rPr>
        <sz val="10"/>
        <color rgb="FFFF0000"/>
        <rFont val="Consolas"/>
        <family val="3"/>
        <charset val="204"/>
      </rPr>
      <t>ПИР, СМР и ПНР и стоимость всех материалов:</t>
    </r>
    <r>
      <rPr>
        <sz val="10"/>
        <color theme="1"/>
        <rFont val="Consolas"/>
        <family val="3"/>
        <charset val="204"/>
      </rPr>
      <t xml:space="preserve">:
1.Установка внутренней камеры  видеонаблюдения.
2. Прокладка UTP (L </t>
    </r>
    <r>
      <rPr>
        <sz val="10"/>
        <color rgb="FFFF0000"/>
        <rFont val="Consolas"/>
        <family val="3"/>
        <charset val="204"/>
      </rPr>
      <t>до 90 м</t>
    </r>
    <r>
      <rPr>
        <sz val="10"/>
        <color theme="1"/>
        <rFont val="Consolas"/>
        <family val="3"/>
        <charset val="204"/>
      </rPr>
      <t>) от порта коммутатора по внутренним стоякам здания,стенам ,конструкциям. С прокладкой в защитной гофротрубке (металл) в местах,доступных для стороннних лиц без применения спецсредств.
3.Установка монтажной коробки (степень защиты не мнее IP 54, число выводов 4-6)-</t>
    </r>
    <r>
      <rPr>
        <sz val="10"/>
        <color rgb="FFFF0000"/>
        <rFont val="Consolas"/>
        <family val="3"/>
        <charset val="204"/>
      </rPr>
      <t xml:space="preserve"> при необходимости</t>
    </r>
    <r>
      <rPr>
        <sz val="10"/>
        <color theme="1"/>
        <rFont val="Consolas"/>
        <family val="3"/>
        <charset val="204"/>
      </rPr>
      <t xml:space="preserve">
4. Заделка разъемов  UTP и подключения питания (в т.ч.POE-инжектор).
5. Подключение камеры  к порту коммутатора.</t>
    </r>
  </si>
  <si>
    <t>Монтаж, прокладка ЛВС (частично),подключение к ЛВС, настройка и юстировка</t>
  </si>
  <si>
    <r>
      <t xml:space="preserve">Видеокамера (IP)
</t>
    </r>
    <r>
      <rPr>
        <b/>
        <sz val="10"/>
        <color rgb="FFFF0000"/>
        <rFont val="Consolas"/>
        <family val="3"/>
        <charset val="204"/>
      </rPr>
      <t>(без учета стоимости видеокамеры в комплекте,POE-инжектора, шнуров и эл. розеток)</t>
    </r>
  </si>
  <si>
    <r>
      <t xml:space="preserve">Видеокамера внутренняя (IP)
</t>
    </r>
    <r>
      <rPr>
        <b/>
        <sz val="10"/>
        <color rgb="FFFF0000"/>
        <rFont val="Consolas"/>
        <family val="3"/>
        <charset val="204"/>
      </rPr>
      <t>(без учета стоимости видеокамеры в комплекте,POE-инжектора, шнуров и эл. розеток)</t>
    </r>
  </si>
  <si>
    <r>
      <t xml:space="preserve">Видеокамера  уличная (IP)
</t>
    </r>
    <r>
      <rPr>
        <b/>
        <sz val="10"/>
        <color rgb="FFFF0000"/>
        <rFont val="Consolas"/>
        <family val="3"/>
        <charset val="204"/>
      </rPr>
      <t>(без учета стоимости видеокамеры в комплекте,POE-инжектора,шнуров и эл. розеток)</t>
    </r>
  </si>
  <si>
    <t xml:space="preserve">Приложение №1 к Форме 3 ТЕХНИКО-КОММЕРЧЕСКОЕ ПРЕДЛОЖЕНИЕ </t>
  </si>
  <si>
    <t xml:space="preserve">___________________________________                           ___________________________
(Подпись уполномоченного представителя)                                             (Ф.И.О. и должность подписавшего)
М.П. (при наличии печати)
</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</si>
</sst>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3" formatCode="_-* #,##0.00\ _₽_-;\-* #,##0.00\ _₽_-;_-* &quot;-&quot;??\ _₽_-;_-@_-"/>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 00\ 00"/>
    <numFmt numFmtId="169" formatCode="_(* #,##0_);_(* \(#,##0\);_(* &quot;-&quot;??_);_(@_)"/>
    <numFmt numFmtId="170" formatCode="_(&quot;$&quot;* #,##0_);_(&quot;$&quot;* \(#,##0\);_(&quot;$&quot;* &quot;-&quot;_);_(@_)"/>
    <numFmt numFmtId="171" formatCode="_(&quot;$&quot;* #,##0.00_);_(&quot;$&quot;* \(#,##0.00\);_(&quot;$&quot;* &quot;-&quot;??_);_(@_)"/>
    <numFmt numFmtId="172" formatCode="###\ ##\ ##"/>
    <numFmt numFmtId="173" formatCode="0_);\(0\)"/>
    <numFmt numFmtId="174" formatCode="_ &quot;$&quot;* #,##0.00_ ;_ &quot;$&quot;* \-#,##0.00_ ;_ &quot;$&quot;* &quot;-&quot;??_ ;_ @_ "/>
    <numFmt numFmtId="175" formatCode="_-* #,##0_-;\-* #,##0_-;_-* &quot;-&quot;_-;_-@_-"/>
    <numFmt numFmtId="176" formatCode="d/m/yy"/>
    <numFmt numFmtId="177" formatCode="&quot;OS&quot;\ &quot;#&quot;\,&quot;#&quot;&quot;#&quot;0.00;[Red]\-&quot;OS&quot;\ &quot;#&quot;\,&quot;#&quot;&quot;#&quot;0.00"/>
    <numFmt numFmtId="178" formatCode="_ &quot;$&quot;* #,##0_ ;_ &quot;$&quot;* \-#,##0_ ;_ &quot;$&quot;* &quot;-&quot;_ ;_ @_ "/>
    <numFmt numFmtId="179" formatCode="_-* #,##0.00_-;\-* #,##0.00_-;_-* &quot;-&quot;??_-;_-@_-"/>
    <numFmt numFmtId="180" formatCode="#,##0;[Red]&quot;-&quot;#,##0"/>
    <numFmt numFmtId="181" formatCode="0.00_)"/>
    <numFmt numFmtId="182" formatCode="#,##0\ &quot;DM&quot;;\-#,##0\ &quot;DM&quot;"/>
    <numFmt numFmtId="183" formatCode="0.0000000000"/>
    <numFmt numFmtId="184" formatCode="_ * #,##0.00_ ;_ * \-#,##0.00_ ;_ * &quot;-&quot;??_ ;_ @_ "/>
    <numFmt numFmtId="185" formatCode="#,##0.00\ &quot;DM&quot;;\-#,##0.00\ &quot;DM&quot;"/>
    <numFmt numFmtId="186" formatCode="_ * #,##0_ ;_ * \-#,##0_ ;_ * &quot;-&quot;_ ;_ @_ "/>
    <numFmt numFmtId="187" formatCode="_(* #,##0.000_);_(* \(#,##0.000\);_(* &quot;-&quot;???_);_(@_)"/>
    <numFmt numFmtId="188" formatCode="&quot;$&quot;#,##0"/>
    <numFmt numFmtId="189" formatCode="_-* #,##0\ _k_r_-;\-* #,##0\ _k_r_-;_-* &quot;-&quot;\ _k_r_-;_-@_-"/>
    <numFmt numFmtId="190" formatCode="_-* #,##0.00\ _k_r_-;\-* #,##0.00\ _k_r_-;_-* &quot;-&quot;??\ _k_r_-;_-@_-"/>
    <numFmt numFmtId="191" formatCode="[$$-409]#,##0"/>
    <numFmt numFmtId="192" formatCode="_-* #,##0\ &quot;kr&quot;_-;\-* #,##0\ &quot;kr&quot;_-;_-* &quot;-&quot;\ &quot;kr&quot;_-;_-@_-"/>
    <numFmt numFmtId="193" formatCode="_-* #,##0.00\ &quot;kr&quot;_-;\-* #,##0.00\ &quot;kr&quot;_-;_-* &quot;-&quot;??\ &quot;kr&quot;_-;_-@_-"/>
    <numFmt numFmtId="194" formatCode="_-&quot;Ј&quot;* #,##0_-;\-&quot;Ј&quot;* #,##0_-;_-&quot;Ј&quot;* &quot;-&quot;_-;_-@_-"/>
    <numFmt numFmtId="195" formatCode="_-&quot;Ј&quot;* #,##0.00_-;\-&quot;Ј&quot;* #,##0.00_-;_-&quot;Ј&quot;* &quot;-&quot;??_-;_-@_-"/>
    <numFmt numFmtId="196" formatCode="#\ ##0_.\ &quot;zі&quot;\ 00\ &quot;gr&quot;;\(#\ ##0.00\z\і\)"/>
    <numFmt numFmtId="197" formatCode="_-* #,##0.00_р_-;\-* #,##0.00_р_-;_-* &quot;-&quot;??_р_-;_-@_-"/>
    <numFmt numFmtId="198" formatCode="#,##0.000"/>
    <numFmt numFmtId="199" formatCode="0.000"/>
  </numFmts>
  <fonts count="144">
    <font>
      <sz val="11"/>
      <color theme="1"/>
      <name val="Calibri"/>
      <family val="2"/>
      <charset val="204"/>
      <scheme val="minor"/>
    </font>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0"/>
      <name val="Times New Roman"/>
      <family val="1"/>
      <charset val="204"/>
    </font>
    <font>
      <b/>
      <sz val="10"/>
      <name val="Times New Roman"/>
      <family val="1"/>
      <charset val="204"/>
    </font>
    <font>
      <sz val="10"/>
      <color theme="1"/>
      <name val="Times New Roman"/>
      <family val="1"/>
      <charset val="204"/>
    </font>
    <font>
      <sz val="11"/>
      <color theme="1"/>
      <name val="Times New Roman"/>
      <family val="1"/>
      <charset val="204"/>
    </font>
    <font>
      <sz val="11"/>
      <color theme="1"/>
      <name val="Calibri"/>
      <family val="2"/>
      <scheme val="minor"/>
    </font>
    <font>
      <sz val="10"/>
      <color theme="1"/>
      <name val="Calibri"/>
      <family val="2"/>
      <charset val="204"/>
      <scheme val="minor"/>
    </font>
    <font>
      <sz val="10"/>
      <color theme="1"/>
      <name val="Arial"/>
      <family val="2"/>
      <charset val="204"/>
    </font>
    <font>
      <b/>
      <sz val="10"/>
      <color theme="0"/>
      <name val="Times New Roman"/>
      <family val="1"/>
      <charset val="204"/>
    </font>
    <font>
      <b/>
      <sz val="14"/>
      <name val="Times New Roman"/>
      <family val="1"/>
      <charset val="204"/>
    </font>
    <font>
      <b/>
      <sz val="10"/>
      <name val="Arial Cyr"/>
      <family val="2"/>
      <charset val="204"/>
    </font>
    <font>
      <sz val="10"/>
      <name val="Helv"/>
    </font>
    <font>
      <sz val="10"/>
      <name val="Helv"/>
      <charset val="204"/>
    </font>
    <font>
      <sz val="12"/>
      <name val="Times New Roman"/>
      <family val="1"/>
    </font>
    <font>
      <b/>
      <i/>
      <sz val="10"/>
      <name val="Arial Cyr"/>
      <family val="2"/>
      <charset val="204"/>
    </font>
    <font>
      <sz val="10"/>
      <name val="Courier"/>
      <family val="3"/>
    </font>
    <font>
      <b/>
      <i/>
      <sz val="16"/>
      <name val="Times New Roman Cyr"/>
      <family val="1"/>
      <charset val="204"/>
    </font>
    <font>
      <b/>
      <i/>
      <sz val="10"/>
      <color indexed="9"/>
      <name val="Arial"/>
      <family val="2"/>
      <charset val="204"/>
    </font>
    <font>
      <sz val="10"/>
      <name val="Arial Cyr"/>
      <family val="2"/>
      <charset val="204"/>
    </font>
    <font>
      <b/>
      <i/>
      <u val="double"/>
      <sz val="14"/>
      <name val="Times New Roman Cyr"/>
      <family val="1"/>
      <charset val="204"/>
    </font>
    <font>
      <sz val="11"/>
      <color indexed="9"/>
      <name val="Calibri"/>
      <family val="2"/>
      <charset val="204"/>
    </font>
    <font>
      <sz val="10"/>
      <color indexed="12"/>
      <name val="Arial"/>
      <family val="2"/>
      <charset val="204"/>
    </font>
    <font>
      <sz val="11"/>
      <name val="Arial"/>
      <family val="2"/>
      <charset val="204"/>
    </font>
    <font>
      <u/>
      <sz val="10"/>
      <color indexed="12"/>
      <name val="Arial Cyr"/>
      <charset val="204"/>
    </font>
    <font>
      <b/>
      <sz val="10"/>
      <name val="Arial"/>
      <family val="2"/>
    </font>
    <font>
      <sz val="11"/>
      <color indexed="16"/>
      <name val="Calibri"/>
      <family val="2"/>
      <charset val="204"/>
    </font>
    <font>
      <b/>
      <sz val="10"/>
      <name val="Arial"/>
      <family val="2"/>
      <charset val="204"/>
    </font>
    <font>
      <sz val="11"/>
      <name val="Times New Roman"/>
      <family val="1"/>
      <charset val="204"/>
    </font>
    <font>
      <b/>
      <sz val="11"/>
      <color indexed="9"/>
      <name val="Calibri"/>
      <family val="2"/>
      <charset val="204"/>
    </font>
    <font>
      <sz val="10"/>
      <color indexed="8"/>
      <name val="Arial"/>
      <family val="2"/>
      <charset val="204"/>
    </font>
    <font>
      <b/>
      <sz val="11"/>
      <color indexed="8"/>
      <name val="Calibri"/>
      <family val="2"/>
      <charset val="204"/>
    </font>
    <font>
      <b/>
      <sz val="8"/>
      <name val="Times New Roman"/>
      <family val="1"/>
      <charset val="204"/>
    </font>
    <font>
      <sz val="10"/>
      <color indexed="9"/>
      <name val="Arial"/>
      <family val="2"/>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9.75"/>
      <name val="Arial"/>
      <family val="2"/>
      <charset val="204"/>
    </font>
    <font>
      <b/>
      <sz val="18"/>
      <name val="Times New Roman"/>
      <family val="1"/>
      <charset val="204"/>
    </font>
    <font>
      <sz val="14"/>
      <name val="Times New Roman"/>
      <family val="1"/>
      <charset val="204"/>
    </font>
    <font>
      <b/>
      <sz val="9.75"/>
      <name val="Arial"/>
      <family val="2"/>
    </font>
    <font>
      <u/>
      <sz val="10"/>
      <color indexed="4"/>
      <name val="Tahoma"/>
      <family val="2"/>
      <charset val="204"/>
    </font>
    <font>
      <sz val="11"/>
      <color indexed="62"/>
      <name val="Calibri"/>
      <family val="2"/>
      <charset val="204"/>
    </font>
    <font>
      <sz val="8"/>
      <name val="Arial"/>
      <family val="2"/>
      <charset val="204"/>
    </font>
    <font>
      <b/>
      <sz val="8"/>
      <name val="Arial Narrow"/>
      <family val="2"/>
    </font>
    <font>
      <sz val="10"/>
      <name val="MS Sans Serif"/>
      <family val="2"/>
      <charset val="204"/>
    </font>
    <font>
      <b/>
      <sz val="10"/>
      <color indexed="12"/>
      <name val="Arial Cyr"/>
      <family val="2"/>
      <charset val="204"/>
    </font>
    <font>
      <sz val="8"/>
      <color indexed="9"/>
      <name val="MS Sans Serif"/>
      <family val="2"/>
      <charset val="204"/>
    </font>
    <font>
      <sz val="11"/>
      <color indexed="53"/>
      <name val="Calibri"/>
      <family val="2"/>
      <charset val="204"/>
    </font>
    <font>
      <sz val="11"/>
      <color indexed="60"/>
      <name val="Calibri"/>
      <family val="2"/>
      <charset val="204"/>
    </font>
    <font>
      <b/>
      <i/>
      <sz val="16"/>
      <name val="Helv"/>
      <charset val="204"/>
    </font>
    <font>
      <sz val="9"/>
      <name val="Times New Roman Cyr"/>
      <family val="1"/>
      <charset val="204"/>
    </font>
    <font>
      <i/>
      <sz val="10"/>
      <name val="Times New Roman"/>
      <family val="1"/>
      <charset val="204"/>
    </font>
    <font>
      <b/>
      <sz val="11"/>
      <color indexed="63"/>
      <name val="Calibri"/>
      <family val="2"/>
      <charset val="204"/>
    </font>
    <font>
      <b/>
      <sz val="14"/>
      <name val="Arial"/>
      <family val="2"/>
    </font>
    <font>
      <b/>
      <i/>
      <sz val="10"/>
      <name val="Arial"/>
      <family val="2"/>
      <charset val="204"/>
    </font>
    <font>
      <u/>
      <sz val="10"/>
      <color indexed="4"/>
      <name val="Arial"/>
      <family val="2"/>
      <charset val="204"/>
    </font>
    <font>
      <sz val="10"/>
      <color indexed="8"/>
      <name val="Times New Roman"/>
      <family val="1"/>
      <charset val="204"/>
    </font>
    <font>
      <b/>
      <sz val="18"/>
      <color indexed="62"/>
      <name val="Cambria"/>
      <family val="2"/>
      <charset val="204"/>
    </font>
    <font>
      <sz val="10"/>
      <name val="NTHelvetica/Cyrillic"/>
      <charset val="204"/>
    </font>
    <font>
      <b/>
      <i/>
      <sz val="10"/>
      <name val="Times New Roman"/>
      <family val="1"/>
    </font>
    <font>
      <b/>
      <sz val="11"/>
      <color indexed="63"/>
      <name val="Arial"/>
      <family val="2"/>
    </font>
    <font>
      <b/>
      <sz val="10"/>
      <name val="Times New Roman"/>
      <family val="1"/>
    </font>
    <font>
      <sz val="11"/>
      <color indexed="10"/>
      <name val="Calibri"/>
      <family val="2"/>
      <charset val="204"/>
    </font>
    <font>
      <sz val="10"/>
      <name val="Arial"/>
      <family val="2"/>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9"/>
      <name val="Arial"/>
      <family val="2"/>
    </font>
    <font>
      <b/>
      <sz val="11"/>
      <name val="Arial"/>
      <family val="2"/>
    </font>
    <font>
      <b/>
      <i/>
      <u/>
      <sz val="11"/>
      <name val="Arial Cyr"/>
      <family val="2"/>
      <charset val="204"/>
    </font>
    <font>
      <b/>
      <sz val="18"/>
      <color indexed="56"/>
      <name val="Cambria"/>
      <family val="2"/>
      <charset val="204"/>
    </font>
    <font>
      <sz val="12"/>
      <name val="Times New Roman"/>
      <family val="1"/>
      <charset val="204"/>
    </font>
    <font>
      <sz val="11"/>
      <color indexed="20"/>
      <name val="Calibri"/>
      <family val="2"/>
      <charset val="204"/>
    </font>
    <font>
      <i/>
      <sz val="11"/>
      <color indexed="23"/>
      <name val="Calibri"/>
      <family val="2"/>
      <charset val="204"/>
    </font>
    <font>
      <b/>
      <sz val="11"/>
      <name val="Arial Cyr"/>
      <family val="2"/>
      <charset val="204"/>
    </font>
    <font>
      <sz val="10"/>
      <name val="Times New Roman"/>
      <family val="1"/>
    </font>
    <font>
      <sz val="10"/>
      <name val="Courier New CYR"/>
      <charset val="204"/>
    </font>
    <font>
      <sz val="10"/>
      <name val="宋体"/>
      <charset val="134"/>
    </font>
    <font>
      <b/>
      <sz val="11"/>
      <color rgb="FF3F3F3F"/>
      <name val="Calibri"/>
      <family val="2"/>
      <charset val="204"/>
      <scheme val="minor"/>
    </font>
    <font>
      <sz val="10"/>
      <color theme="1" tint="4.9989318521683403E-2"/>
      <name val="Times New Roman"/>
      <family val="1"/>
      <charset val="204"/>
    </font>
    <font>
      <sz val="9"/>
      <name val="Times New Roman"/>
      <family val="1"/>
      <charset val="204"/>
    </font>
    <font>
      <b/>
      <sz val="11"/>
      <color theme="1" tint="4.9989318521683403E-2"/>
      <name val="Calibri"/>
      <family val="2"/>
      <charset val="204"/>
      <scheme val="minor"/>
    </font>
    <font>
      <b/>
      <sz val="16"/>
      <color theme="0"/>
      <name val="Times New Roman"/>
      <family val="1"/>
      <charset val="204"/>
    </font>
    <font>
      <u/>
      <sz val="11"/>
      <color theme="10"/>
      <name val="Calibri"/>
      <family val="2"/>
      <charset val="204"/>
      <scheme val="minor"/>
    </font>
    <font>
      <b/>
      <sz val="14"/>
      <color indexed="62"/>
      <name val="Calibri"/>
      <family val="2"/>
      <charset val="204"/>
    </font>
    <font>
      <b/>
      <sz val="9"/>
      <color theme="0"/>
      <name val="Times New Roman"/>
      <family val="1"/>
      <charset val="204"/>
    </font>
    <font>
      <b/>
      <sz val="11"/>
      <color theme="0"/>
      <name val="Calibri"/>
      <family val="2"/>
      <charset val="204"/>
      <scheme val="minor"/>
    </font>
    <font>
      <sz val="9"/>
      <color theme="1"/>
      <name val="Times New Roman"/>
      <family val="1"/>
      <charset val="204"/>
    </font>
    <font>
      <b/>
      <sz val="9"/>
      <name val="Times New Roman"/>
      <family val="1"/>
      <charset val="204"/>
    </font>
    <font>
      <sz val="14"/>
      <color theme="1"/>
      <name val="Calibri"/>
      <family val="2"/>
      <charset val="204"/>
      <scheme val="minor"/>
    </font>
    <font>
      <b/>
      <sz val="11"/>
      <color theme="3" tint="-0.249977111117893"/>
      <name val="Calibri"/>
      <family val="2"/>
      <charset val="204"/>
      <scheme val="minor"/>
    </font>
    <font>
      <b/>
      <sz val="14"/>
      <color theme="1" tint="4.9989318521683403E-2"/>
      <name val="Times New Roman"/>
      <family val="1"/>
      <charset val="204"/>
    </font>
    <font>
      <sz val="11"/>
      <color theme="1"/>
      <name val="Consolas"/>
      <family val="3"/>
      <charset val="204"/>
    </font>
    <font>
      <sz val="11"/>
      <color rgb="FFFF0000"/>
      <name val="Consolas"/>
      <family val="3"/>
      <charset val="204"/>
    </font>
    <font>
      <b/>
      <sz val="12"/>
      <color theme="1" tint="0.34998626667073579"/>
      <name val="Consolas"/>
      <family val="3"/>
      <charset val="204"/>
    </font>
    <font>
      <sz val="7"/>
      <color rgb="FF8C4799"/>
      <name val="Consolas"/>
      <family val="3"/>
      <charset val="204"/>
    </font>
    <font>
      <sz val="10"/>
      <name val="Consolas"/>
      <family val="3"/>
      <charset val="204"/>
    </font>
    <font>
      <sz val="10"/>
      <color theme="1"/>
      <name val="Consolas"/>
      <family val="3"/>
      <charset val="204"/>
    </font>
    <font>
      <sz val="8"/>
      <color rgb="FF3F3F3F"/>
      <name val="Consolas"/>
      <family val="3"/>
      <charset val="204"/>
    </font>
    <font>
      <sz val="8"/>
      <color theme="1" tint="4.9989318521683403E-2"/>
      <name val="Consolas"/>
      <family val="3"/>
      <charset val="204"/>
    </font>
    <font>
      <b/>
      <sz val="12"/>
      <color rgb="FFFF0000"/>
      <name val="Consolas"/>
      <family val="3"/>
      <charset val="204"/>
    </font>
    <font>
      <b/>
      <sz val="14"/>
      <color theme="1" tint="0.14999847407452621"/>
      <name val="Consolas"/>
      <family val="3"/>
      <charset val="204"/>
    </font>
    <font>
      <b/>
      <sz val="14"/>
      <color theme="0"/>
      <name val="Consolas"/>
      <family val="3"/>
      <charset val="204"/>
    </font>
    <font>
      <b/>
      <sz val="11"/>
      <color theme="1" tint="0.14999847407452621"/>
      <name val="Consolas"/>
      <family val="3"/>
      <charset val="204"/>
    </font>
    <font>
      <b/>
      <sz val="10"/>
      <color theme="1" tint="0.34998626667073579"/>
      <name val="Consolas"/>
      <family val="3"/>
      <charset val="204"/>
    </font>
    <font>
      <sz val="10"/>
      <color rgb="FFFF0000"/>
      <name val="Consolas"/>
      <family val="3"/>
      <charset val="204"/>
    </font>
    <font>
      <b/>
      <sz val="10"/>
      <color theme="1"/>
      <name val="Consolas"/>
      <family val="3"/>
      <charset val="204"/>
    </font>
    <font>
      <b/>
      <sz val="10"/>
      <color rgb="FFFF0000"/>
      <name val="Consolas"/>
      <family val="3"/>
      <charset val="204"/>
    </font>
    <font>
      <sz val="10"/>
      <color theme="1" tint="4.9989318521683403E-2"/>
      <name val="Consolas"/>
      <family val="3"/>
      <charset val="204"/>
    </font>
    <font>
      <b/>
      <sz val="10"/>
      <color theme="1" tint="4.9989318521683403E-2"/>
      <name val="Consolas"/>
      <family val="3"/>
      <charset val="204"/>
    </font>
    <font>
      <sz val="10"/>
      <color rgb="FF000000"/>
      <name val="Consolas"/>
      <family val="3"/>
      <charset val="204"/>
    </font>
    <font>
      <b/>
      <sz val="10"/>
      <color rgb="FF000000"/>
      <name val="Consolas"/>
      <family val="3"/>
      <charset val="204"/>
    </font>
    <font>
      <b/>
      <sz val="11"/>
      <name val="Consolas"/>
      <family val="3"/>
      <charset val="204"/>
    </font>
    <font>
      <sz val="12"/>
      <color rgb="FFFF0000"/>
      <name val="Consolas"/>
      <family val="3"/>
      <charset val="204"/>
    </font>
    <font>
      <b/>
      <sz val="14"/>
      <color rgb="FFC00000"/>
      <name val="Consolas"/>
      <family val="3"/>
      <charset val="204"/>
    </font>
    <font>
      <b/>
      <sz val="14"/>
      <color theme="1" tint="4.9989318521683403E-2"/>
      <name val="Consolas"/>
      <family val="3"/>
      <charset val="204"/>
    </font>
    <font>
      <b/>
      <sz val="10"/>
      <name val="Consolas"/>
      <family val="3"/>
      <charset val="204"/>
    </font>
    <font>
      <sz val="10"/>
      <color rgb="FF0070C0"/>
      <name val="Consolas"/>
      <family val="3"/>
      <charset val="204"/>
    </font>
    <font>
      <b/>
      <sz val="11"/>
      <color rgb="FFFF0000"/>
      <name val="Consolas"/>
      <family val="3"/>
      <charset val="204"/>
    </font>
    <font>
      <b/>
      <sz val="14"/>
      <color theme="8" tint="-0.499984740745262"/>
      <name val="Consolas"/>
      <family val="3"/>
      <charset val="204"/>
    </font>
    <font>
      <sz val="12"/>
      <color rgb="FF000000"/>
      <name val="Consolas"/>
      <family val="3"/>
      <charset val="204"/>
    </font>
    <font>
      <b/>
      <sz val="12"/>
      <color rgb="FF000000"/>
      <name val="Consolas"/>
      <family val="3"/>
      <charset val="204"/>
    </font>
    <font>
      <sz val="9"/>
      <name val="Consolas"/>
      <family val="3"/>
      <charset val="204"/>
    </font>
    <font>
      <b/>
      <sz val="11"/>
      <color theme="1" tint="4.9989318521683403E-2"/>
      <name val="Consolas"/>
      <family val="3"/>
      <charset val="204"/>
    </font>
    <font>
      <sz val="9"/>
      <color theme="1"/>
      <name val="Consolas"/>
      <family val="3"/>
      <charset val="204"/>
    </font>
    <font>
      <i/>
      <sz val="10"/>
      <name val="Consolas"/>
      <family val="3"/>
      <charset val="204"/>
    </font>
    <font>
      <i/>
      <sz val="10"/>
      <color rgb="FFFF0000"/>
      <name val="Consolas"/>
      <family val="3"/>
      <charset val="204"/>
    </font>
    <font>
      <i/>
      <sz val="10"/>
      <color theme="1"/>
      <name val="Consolas"/>
      <family val="3"/>
      <charset val="204"/>
    </font>
    <font>
      <b/>
      <i/>
      <sz val="10"/>
      <color rgb="FFFF0000"/>
      <name val="Consolas"/>
      <family val="3"/>
      <charset val="204"/>
    </font>
    <font>
      <b/>
      <i/>
      <sz val="10"/>
      <color theme="1"/>
      <name val="Consolas"/>
      <family val="3"/>
      <charset val="204"/>
    </font>
    <font>
      <sz val="14"/>
      <color theme="1"/>
      <name val="Consolas"/>
      <family val="3"/>
      <charset val="204"/>
    </font>
    <font>
      <b/>
      <sz val="12"/>
      <color rgb="FFC00000"/>
      <name val="Consolas"/>
      <family val="3"/>
      <charset val="204"/>
    </font>
    <font>
      <u/>
      <sz val="11"/>
      <color theme="10"/>
      <name val="Consolas"/>
      <family val="3"/>
      <charset val="204"/>
    </font>
    <font>
      <sz val="8"/>
      <name val="Consolas"/>
      <family val="3"/>
      <charset val="204"/>
    </font>
    <font>
      <sz val="14"/>
      <color rgb="FFC00000"/>
      <name val="Consolas"/>
      <family val="3"/>
      <charset val="204"/>
    </font>
    <font>
      <sz val="9"/>
      <color rgb="FF7030A0"/>
      <name val="Consolas"/>
      <family val="3"/>
      <charset val="204"/>
    </font>
    <font>
      <b/>
      <sz val="9"/>
      <color theme="0"/>
      <name val="Consolas"/>
      <family val="3"/>
      <charset val="204"/>
    </font>
    <font>
      <sz val="14"/>
      <name val="Consolas"/>
      <family val="3"/>
      <charset val="204"/>
    </font>
  </fonts>
  <fills count="83">
    <fill>
      <patternFill patternType="none"/>
    </fill>
    <fill>
      <patternFill patternType="gray125"/>
    </fill>
    <fill>
      <patternFill patternType="solid">
        <fgColor theme="0"/>
        <bgColor indexed="64"/>
      </patternFill>
    </fill>
    <fill>
      <patternFill patternType="solid">
        <fgColor theme="5" tint="-0.249977111117893"/>
        <bgColor indexed="64"/>
      </patternFill>
    </fill>
    <fill>
      <patternFill patternType="solid">
        <fgColor theme="8" tint="-0.249977111117893"/>
        <bgColor indexed="64"/>
      </patternFill>
    </fill>
    <fill>
      <patternFill patternType="solid">
        <fgColor indexed="22"/>
        <bgColor indexed="64"/>
      </patternFill>
    </fill>
    <fill>
      <patternFill patternType="solid">
        <fgColor indexed="10"/>
        <bgColor indexed="64"/>
      </patternFill>
    </fill>
    <fill>
      <patternFill patternType="solid">
        <fgColor indexed="1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7"/>
        <bgColor indexed="47"/>
      </patternFill>
    </fill>
    <fill>
      <patternFill patternType="solid">
        <fgColor indexed="65"/>
        <bgColor indexed="8"/>
      </patternFill>
    </fill>
    <fill>
      <patternFill patternType="solid">
        <fgColor indexed="11"/>
        <bgColor indexed="8"/>
      </patternFill>
    </fill>
    <fill>
      <patternFill patternType="solid">
        <fgColor indexed="45"/>
        <bgColor indexed="45"/>
      </patternFill>
    </fill>
    <fill>
      <patternFill patternType="solid">
        <fgColor indexed="41"/>
        <bgColor indexed="8"/>
      </patternFill>
    </fill>
    <fill>
      <patternFill patternType="solid">
        <fgColor indexed="41"/>
        <bgColor indexed="64"/>
      </patternFill>
    </fill>
    <fill>
      <patternFill patternType="solid">
        <fgColor indexed="44"/>
        <bgColor indexed="64"/>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9"/>
        <bgColor indexed="64"/>
      </patternFill>
    </fill>
    <fill>
      <patternFill patternType="solid">
        <fgColor indexed="10"/>
        <bgColor indexed="8"/>
      </patternFill>
    </fill>
    <fill>
      <patternFill patternType="solid">
        <fgColor indexed="65"/>
        <bgColor indexed="64"/>
      </patternFill>
    </fill>
    <fill>
      <patternFill patternType="lightGray"/>
    </fill>
    <fill>
      <patternFill patternType="gray0625"/>
    </fill>
    <fill>
      <patternFill patternType="solid">
        <fgColor indexed="13"/>
        <bgColor indexed="8"/>
      </patternFill>
    </fill>
    <fill>
      <patternFill patternType="solid">
        <fgColor indexed="26"/>
        <bgColor indexed="64"/>
      </patternFill>
    </fill>
    <fill>
      <patternFill patternType="solid">
        <fgColor indexed="43"/>
        <bgColor indexed="8"/>
      </patternFill>
    </fill>
    <fill>
      <patternFill patternType="solid">
        <fgColor indexed="22"/>
        <bgColor indexed="8"/>
      </patternFill>
    </fill>
    <fill>
      <patternFill patternType="solid">
        <fgColor indexed="23"/>
        <bgColor indexed="64"/>
      </patternFill>
    </fill>
    <fill>
      <patternFill patternType="solid">
        <fgColor indexed="43"/>
        <bgColor indexed="43"/>
      </patternFill>
    </fill>
    <fill>
      <patternFill patternType="solid">
        <fgColor indexed="9"/>
        <bgColor indexed="9"/>
      </patternFill>
    </fill>
    <fill>
      <patternFill patternType="solid">
        <fgColor indexed="52"/>
        <bgColor indexed="64"/>
      </patternFill>
    </fill>
    <fill>
      <patternFill patternType="solid">
        <fgColor indexed="43"/>
      </patternFill>
    </fill>
    <fill>
      <patternFill patternType="solid">
        <fgColor indexed="9"/>
      </patternFill>
    </fill>
    <fill>
      <patternFill patternType="solid">
        <fgColor indexed="58"/>
        <bgColor indexed="64"/>
      </patternFill>
    </fill>
    <fill>
      <patternFill patternType="solid">
        <fgColor indexed="9"/>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bgColor indexed="57"/>
      </patternFill>
    </fill>
    <fill>
      <patternFill patternType="solid">
        <fgColor rgb="FFF2F2F2"/>
      </patternFill>
    </fill>
    <fill>
      <patternFill patternType="solid">
        <fgColor theme="0" tint="-0.14999847407452621"/>
        <bgColor indexed="64"/>
      </patternFill>
    </fill>
    <fill>
      <patternFill patternType="solid">
        <fgColor rgb="FF8C4799"/>
        <bgColor indexed="64"/>
      </patternFill>
    </fill>
    <fill>
      <patternFill patternType="solid">
        <fgColor rgb="FFFFC000"/>
        <bgColor indexed="64"/>
      </patternFill>
    </fill>
    <fill>
      <patternFill patternType="solid">
        <fgColor rgb="FFFFFF00"/>
        <bgColor indexed="64"/>
      </patternFill>
    </fill>
    <fill>
      <patternFill patternType="solid">
        <fgColor rgb="FFFFFF00"/>
        <bgColor indexed="47"/>
      </patternFill>
    </fill>
    <fill>
      <patternFill patternType="solid">
        <fgColor theme="5" tint="0.59999389629810485"/>
        <bgColor indexed="64"/>
      </patternFill>
    </fill>
    <fill>
      <patternFill patternType="solid">
        <fgColor rgb="FFF6E7E6"/>
        <bgColor indexed="64"/>
      </patternFill>
    </fill>
    <fill>
      <patternFill patternType="solid">
        <fgColor rgb="FFEAD1DC"/>
        <bgColor indexed="64"/>
      </patternFill>
    </fill>
    <fill>
      <patternFill patternType="solid">
        <fgColor rgb="FFD0E0E3"/>
        <bgColor indexed="64"/>
      </patternFill>
    </fill>
    <fill>
      <patternFill patternType="solid">
        <fgColor rgb="FFEBF6F9"/>
        <bgColor indexed="64"/>
      </patternFill>
    </fill>
    <fill>
      <patternFill patternType="solid">
        <fgColor rgb="FFFFF2CC"/>
        <bgColor indexed="64"/>
      </patternFill>
    </fill>
    <fill>
      <patternFill patternType="solid">
        <fgColor rgb="FFFFF2C9"/>
        <bgColor indexed="64"/>
      </patternFill>
    </fill>
    <fill>
      <patternFill patternType="solid">
        <fgColor theme="5" tint="0.79998168889431442"/>
        <bgColor indexed="64"/>
      </patternFill>
    </fill>
    <fill>
      <patternFill patternType="solid">
        <fgColor theme="5" tint="0.39997558519241921"/>
        <bgColor indexed="64"/>
      </patternFill>
    </fill>
  </fills>
  <borders count="8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0"/>
      </left>
      <right style="thin">
        <color indexed="0"/>
      </right>
      <top style="thin">
        <color indexed="0"/>
      </top>
      <bottom style="thin">
        <color indexed="0"/>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style="hair">
        <color indexed="64"/>
      </top>
      <bottom style="hair">
        <color indexed="64"/>
      </bottom>
      <diagonal/>
    </border>
    <border>
      <left style="double">
        <color indexed="64"/>
      </left>
      <right style="double">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8"/>
      </left>
      <right style="thin">
        <color indexed="8"/>
      </right>
      <top style="thin">
        <color indexed="8"/>
      </top>
      <bottom style="thin">
        <color indexed="8"/>
      </bottom>
      <diagonal/>
    </border>
    <border>
      <left/>
      <right/>
      <top/>
      <bottom style="thick">
        <color indexed="54"/>
      </bottom>
      <diagonal/>
    </border>
    <border>
      <left/>
      <right/>
      <top/>
      <bottom style="thick">
        <color indexed="22"/>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hair">
        <color indexed="64"/>
      </top>
      <bottom style="hair">
        <color indexed="64"/>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dashed">
        <color indexed="64"/>
      </left>
      <right style="dashed">
        <color indexed="64"/>
      </right>
      <top style="dashed">
        <color indexed="64"/>
      </top>
      <bottom style="dashed">
        <color indexed="64"/>
      </bottom>
      <diagonal/>
    </border>
    <border>
      <left/>
      <right/>
      <top/>
      <bottom style="double">
        <color indexed="64"/>
      </bottom>
      <diagonal/>
    </border>
    <border>
      <left style="hair">
        <color indexed="64"/>
      </left>
      <right style="hair">
        <color indexed="64"/>
      </right>
      <top style="hair">
        <color indexed="64"/>
      </top>
      <bottom style="hair">
        <color indexed="64"/>
      </bottom>
      <diagonal/>
    </border>
    <border>
      <left/>
      <right/>
      <top/>
      <bottom style="thick">
        <color indexed="6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rgb="FF3F3F3F"/>
      </left>
      <right style="thin">
        <color rgb="FF3F3F3F"/>
      </right>
      <top style="thin">
        <color rgb="FF3F3F3F"/>
      </top>
      <bottom style="thin">
        <color rgb="FF3F3F3F"/>
      </bottom>
      <diagonal/>
    </border>
    <border>
      <left style="dotted">
        <color auto="1"/>
      </left>
      <right style="dotted">
        <color auto="1"/>
      </right>
      <top style="dotted">
        <color auto="1"/>
      </top>
      <bottom style="dotted">
        <color auto="1"/>
      </bottom>
      <diagonal/>
    </border>
    <border>
      <left style="dotted">
        <color auto="1"/>
      </left>
      <right/>
      <top style="dotted">
        <color auto="1"/>
      </top>
      <bottom style="dotted">
        <color auto="1"/>
      </bottom>
      <diagonal/>
    </border>
    <border>
      <left/>
      <right/>
      <top style="dotted">
        <color auto="1"/>
      </top>
      <bottom style="dotted">
        <color auto="1"/>
      </bottom>
      <diagonal/>
    </border>
    <border>
      <left/>
      <right style="dotted">
        <color auto="1"/>
      </right>
      <top style="dotted">
        <color auto="1"/>
      </top>
      <bottom style="dotted">
        <color auto="1"/>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style="thin">
        <color theme="0" tint="-0.24994659260841701"/>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bottom/>
      <diagonal/>
    </border>
    <border>
      <left/>
      <right style="thin">
        <color theme="0" tint="-0.24994659260841701"/>
      </right>
      <top style="thin">
        <color theme="0" tint="-0.24994659260841701"/>
      </top>
      <bottom style="thin">
        <color theme="0" tint="-0.24994659260841701"/>
      </bottom>
      <diagonal/>
    </border>
    <border>
      <left style="thin">
        <color theme="1" tint="0.499984740745262"/>
      </left>
      <right/>
      <top/>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int="-0.24994659260841701"/>
      </top>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diagonal/>
    </border>
    <border>
      <left style="thin">
        <color theme="1" tint="0.499984740745262"/>
      </left>
      <right style="thin">
        <color theme="1" tint="0.499984740745262"/>
      </right>
      <top/>
      <bottom style="thin">
        <color theme="1" tint="0.499984740745262"/>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style="thin">
        <color theme="0" tint="-0.24994659260841701"/>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1" tint="0.499984740745262"/>
      </right>
      <top style="thin">
        <color theme="1" tint="0.499984740745262"/>
      </top>
      <bottom/>
      <diagonal/>
    </border>
    <border>
      <left/>
      <right style="thin">
        <color theme="1" tint="0.499984740745262"/>
      </right>
      <top/>
      <bottom style="thin">
        <color theme="1" tint="0.499984740745262"/>
      </bottom>
      <diagonal/>
    </border>
    <border>
      <left/>
      <right style="thin">
        <color theme="1" tint="0.499984740745262"/>
      </right>
      <top/>
      <bottom/>
      <diagonal/>
    </border>
    <border>
      <left/>
      <right/>
      <top style="thin">
        <color theme="1" tint="0.499984740745262"/>
      </top>
      <bottom style="thin">
        <color theme="1" tint="0.499984740745262"/>
      </bottom>
      <diagonal/>
    </border>
    <border>
      <left style="thin">
        <color theme="1" tint="0.499984740745262"/>
      </left>
      <right/>
      <top style="thin">
        <color theme="1" tint="0.499984740745262"/>
      </top>
      <bottom/>
      <diagonal/>
    </border>
    <border>
      <left/>
      <right/>
      <top/>
      <bottom style="thin">
        <color theme="0"/>
      </bottom>
      <diagonal/>
    </border>
    <border>
      <left style="double">
        <color rgb="FFC00000"/>
      </left>
      <right/>
      <top style="double">
        <color rgb="FFC00000"/>
      </top>
      <bottom style="dashed">
        <color rgb="FFC00000"/>
      </bottom>
      <diagonal/>
    </border>
    <border>
      <left/>
      <right style="double">
        <color rgb="FFC00000"/>
      </right>
      <top style="double">
        <color rgb="FFC00000"/>
      </top>
      <bottom style="dashed">
        <color rgb="FFC00000"/>
      </bottom>
      <diagonal/>
    </border>
    <border>
      <left style="double">
        <color rgb="FFC00000"/>
      </left>
      <right/>
      <top style="dashed">
        <color rgb="FFC00000"/>
      </top>
      <bottom style="double">
        <color rgb="FFC00000"/>
      </bottom>
      <diagonal/>
    </border>
    <border>
      <left/>
      <right style="double">
        <color rgb="FFC00000"/>
      </right>
      <top style="dashed">
        <color rgb="FFC00000"/>
      </top>
      <bottom style="double">
        <color rgb="FFC00000"/>
      </bottom>
      <diagonal/>
    </border>
    <border>
      <left style="double">
        <color theme="8" tint="-0.24994659260841701"/>
      </left>
      <right/>
      <top style="double">
        <color theme="8" tint="-0.24994659260841701"/>
      </top>
      <bottom style="dashed">
        <color theme="8" tint="-0.24994659260841701"/>
      </bottom>
      <diagonal/>
    </border>
    <border>
      <left/>
      <right style="double">
        <color theme="8" tint="-0.24994659260841701"/>
      </right>
      <top style="double">
        <color theme="8" tint="-0.24994659260841701"/>
      </top>
      <bottom style="dashed">
        <color theme="8" tint="-0.24994659260841701"/>
      </bottom>
      <diagonal/>
    </border>
    <border>
      <left style="double">
        <color theme="8" tint="-0.24994659260841701"/>
      </left>
      <right/>
      <top/>
      <bottom style="double">
        <color theme="8" tint="-0.24994659260841701"/>
      </bottom>
      <diagonal/>
    </border>
    <border>
      <left/>
      <right style="double">
        <color theme="8" tint="-0.24994659260841701"/>
      </right>
      <top/>
      <bottom style="double">
        <color theme="8" tint="-0.24994659260841701"/>
      </bottom>
      <diagonal/>
    </border>
    <border>
      <left/>
      <right style="double">
        <color theme="0" tint="-0.499984740745262"/>
      </right>
      <top style="dashed">
        <color theme="0" tint="-0.499984740745262"/>
      </top>
      <bottom style="double">
        <color theme="0" tint="-0.499984740745262"/>
      </bottom>
      <diagonal/>
    </border>
    <border>
      <left/>
      <right style="double">
        <color theme="0" tint="-0.499984740745262"/>
      </right>
      <top style="double">
        <color theme="0" tint="-0.499984740745262"/>
      </top>
      <bottom style="dashed">
        <color theme="0" tint="-0.499984740745262"/>
      </bottom>
      <diagonal/>
    </border>
    <border>
      <left style="double">
        <color theme="0"/>
      </left>
      <right/>
      <top style="double">
        <color theme="0"/>
      </top>
      <bottom style="double">
        <color theme="0"/>
      </bottom>
      <diagonal/>
    </border>
    <border>
      <left/>
      <right style="double">
        <color theme="0"/>
      </right>
      <top style="double">
        <color theme="0"/>
      </top>
      <bottom style="double">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style="thin">
        <color theme="0" tint="-0.24994659260841701"/>
      </right>
      <top/>
      <bottom/>
      <diagonal/>
    </border>
    <border>
      <left/>
      <right/>
      <top style="double">
        <color theme="0"/>
      </top>
      <bottom style="double">
        <color theme="0"/>
      </bottom>
      <diagonal/>
    </border>
    <border>
      <left style="double">
        <color theme="1" tint="0.499984740745262"/>
      </left>
      <right/>
      <top style="double">
        <color theme="1" tint="0.499984740745262"/>
      </top>
      <bottom/>
      <diagonal/>
    </border>
    <border>
      <left/>
      <right/>
      <top style="double">
        <color theme="1" tint="0.499984740745262"/>
      </top>
      <bottom/>
      <diagonal/>
    </border>
    <border>
      <left/>
      <right style="double">
        <color theme="1" tint="0.499984740745262"/>
      </right>
      <top style="double">
        <color theme="1" tint="0.499984740745262"/>
      </top>
      <bottom/>
      <diagonal/>
    </border>
    <border>
      <left style="double">
        <color theme="1" tint="0.499984740745262"/>
      </left>
      <right/>
      <top/>
      <bottom style="double">
        <color theme="1" tint="0.499984740745262"/>
      </bottom>
      <diagonal/>
    </border>
    <border>
      <left/>
      <right/>
      <top/>
      <bottom style="double">
        <color theme="1" tint="0.499984740745262"/>
      </bottom>
      <diagonal/>
    </border>
    <border>
      <left/>
      <right style="double">
        <color theme="1" tint="0.499984740745262"/>
      </right>
      <top/>
      <bottom style="double">
        <color theme="1" tint="0.499984740745262"/>
      </bottom>
      <diagonal/>
    </border>
    <border>
      <left/>
      <right/>
      <top style="dashed">
        <color theme="0" tint="-0.499984740745262"/>
      </top>
      <bottom style="double">
        <color theme="0" tint="-0.499984740745262"/>
      </bottom>
      <diagonal/>
    </border>
    <border>
      <left/>
      <right/>
      <top style="double">
        <color theme="0" tint="-0.499984740745262"/>
      </top>
      <bottom style="dashed">
        <color theme="0" tint="-0.499984740745262"/>
      </bottom>
      <diagonal/>
    </border>
    <border>
      <left/>
      <right/>
      <top style="thin">
        <color theme="1" tint="0.499984740745262"/>
      </top>
      <bottom/>
      <diagonal/>
    </border>
    <border>
      <left style="thin">
        <color theme="1" tint="0.499984740745262"/>
      </left>
      <right/>
      <top style="thin">
        <color theme="0" tint="-0.24994659260841701"/>
      </top>
      <bottom style="thin">
        <color theme="0" tint="-0.24994659260841701"/>
      </bottom>
      <diagonal/>
    </border>
    <border>
      <left/>
      <right style="thin">
        <color theme="0" tint="-0.499984740745262"/>
      </right>
      <top style="thin">
        <color theme="0" tint="-0.24994659260841701"/>
      </top>
      <bottom style="thin">
        <color theme="0" tint="-0.24994659260841701"/>
      </bottom>
      <diagonal/>
    </border>
  </borders>
  <cellStyleXfs count="3231">
    <xf numFmtId="0" fontId="0" fillId="0" borderId="0"/>
    <xf numFmtId="9" fontId="1" fillId="0" borderId="0" applyFont="0" applyFill="0" applyBorder="0" applyAlignment="0" applyProtection="0"/>
    <xf numFmtId="0" fontId="2" fillId="0" borderId="0"/>
    <xf numFmtId="0" fontId="3" fillId="0" borderId="0"/>
    <xf numFmtId="0" fontId="3" fillId="0" borderId="0"/>
    <xf numFmtId="9" fontId="3" fillId="0" borderId="0" applyFont="0" applyFill="0" applyBorder="0" applyAlignment="0" applyProtection="0"/>
    <xf numFmtId="0" fontId="4" fillId="0" borderId="4" applyNumberFormat="0" applyFill="0" applyProtection="0">
      <alignment horizontal="center" vertical="center" wrapText="1"/>
    </xf>
    <xf numFmtId="0" fontId="3" fillId="0" borderId="0"/>
    <xf numFmtId="0" fontId="3" fillId="0" borderId="0"/>
    <xf numFmtId="0" fontId="3" fillId="0" borderId="0"/>
    <xf numFmtId="0" fontId="3" fillId="0" borderId="0"/>
    <xf numFmtId="0" fontId="3" fillId="0" borderId="0"/>
    <xf numFmtId="0" fontId="1" fillId="0" borderId="0"/>
    <xf numFmtId="0" fontId="9" fillId="0" borderId="0"/>
    <xf numFmtId="168" fontId="14" fillId="5" borderId="5" applyNumberFormat="0" applyFont="0" applyFill="0" applyBorder="0" applyAlignment="0" applyProtection="0">
      <alignment horizontal="center"/>
    </xf>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15" fillId="0" borderId="0"/>
    <xf numFmtId="0" fontId="15" fillId="0" borderId="0"/>
    <xf numFmtId="0" fontId="15" fillId="0" borderId="0"/>
    <xf numFmtId="0" fontId="15" fillId="0" borderId="0"/>
    <xf numFmtId="0" fontId="16" fillId="0" borderId="0"/>
    <xf numFmtId="0" fontId="16" fillId="0" borderId="0"/>
    <xf numFmtId="0" fontId="15" fillId="0" borderId="0"/>
    <xf numFmtId="0" fontId="4" fillId="0" borderId="0"/>
    <xf numFmtId="0" fontId="16" fillId="0" borderId="0"/>
    <xf numFmtId="0" fontId="15" fillId="0" borderId="0"/>
    <xf numFmtId="0" fontId="16" fillId="0" borderId="0"/>
    <xf numFmtId="0" fontId="17" fillId="0" borderId="0"/>
    <xf numFmtId="49" fontId="14" fillId="5" borderId="1" applyBorder="0">
      <alignment horizontal="center" wrapText="1"/>
    </xf>
    <xf numFmtId="0" fontId="18" fillId="5" borderId="1" applyBorder="0">
      <alignment horizontal="left" wrapText="1"/>
    </xf>
    <xf numFmtId="0" fontId="14" fillId="5" borderId="2" applyBorder="0">
      <alignment horizontal="center" textRotation="90" wrapText="1"/>
    </xf>
    <xf numFmtId="0" fontId="15" fillId="0" borderId="0"/>
    <xf numFmtId="0" fontId="16" fillId="0" borderId="0"/>
    <xf numFmtId="0" fontId="16" fillId="0" borderId="0"/>
    <xf numFmtId="0" fontId="16" fillId="0" borderId="0"/>
    <xf numFmtId="0" fontId="16" fillId="0" borderId="0"/>
    <xf numFmtId="0" fontId="15" fillId="0" borderId="0"/>
    <xf numFmtId="0" fontId="15" fillId="0" borderId="0"/>
    <xf numFmtId="0" fontId="15" fillId="0" borderId="0"/>
    <xf numFmtId="0" fontId="15" fillId="0" borderId="0"/>
    <xf numFmtId="0" fontId="4" fillId="0" borderId="0"/>
    <xf numFmtId="0" fontId="15"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5" fillId="0" borderId="0"/>
    <xf numFmtId="0" fontId="15" fillId="0" borderId="0"/>
    <xf numFmtId="0" fontId="16" fillId="0" borderId="0"/>
    <xf numFmtId="0" fontId="16" fillId="0" borderId="0"/>
    <xf numFmtId="0" fontId="16" fillId="0" borderId="0"/>
    <xf numFmtId="0" fontId="16" fillId="0" borderId="0"/>
    <xf numFmtId="0" fontId="15" fillId="0" borderId="0"/>
    <xf numFmtId="0" fontId="16" fillId="0" borderId="0"/>
    <xf numFmtId="0" fontId="16" fillId="0" borderId="0"/>
    <xf numFmtId="0" fontId="15" fillId="0" borderId="0"/>
    <xf numFmtId="0" fontId="15" fillId="0" borderId="0"/>
    <xf numFmtId="0" fontId="15" fillId="0" borderId="0"/>
    <xf numFmtId="0" fontId="15" fillId="0" borderId="0"/>
    <xf numFmtId="0" fontId="19" fillId="0" borderId="0">
      <alignment vertical="center"/>
    </xf>
    <xf numFmtId="0" fontId="4" fillId="0" borderId="0"/>
    <xf numFmtId="0" fontId="16" fillId="0" borderId="0"/>
    <xf numFmtId="0" fontId="15" fillId="0" borderId="0"/>
    <xf numFmtId="0" fontId="16" fillId="0" borderId="0"/>
    <xf numFmtId="0" fontId="15" fillId="0" borderId="0"/>
    <xf numFmtId="0" fontId="16" fillId="0" borderId="0"/>
    <xf numFmtId="0" fontId="16" fillId="0" borderId="0"/>
    <xf numFmtId="0" fontId="4" fillId="0" borderId="0"/>
    <xf numFmtId="0" fontId="15" fillId="0" borderId="0"/>
    <xf numFmtId="0" fontId="15" fillId="0" borderId="0"/>
    <xf numFmtId="0" fontId="15"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5"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5" fillId="0" borderId="0"/>
    <xf numFmtId="0" fontId="16" fillId="0" borderId="0"/>
    <xf numFmtId="0" fontId="15" fillId="0" borderId="0"/>
    <xf numFmtId="0" fontId="15" fillId="0" borderId="0"/>
    <xf numFmtId="0" fontId="15" fillId="0" borderId="0"/>
    <xf numFmtId="0" fontId="15" fillId="0" borderId="0"/>
    <xf numFmtId="0" fontId="4" fillId="0" borderId="0"/>
    <xf numFmtId="0" fontId="17" fillId="0" borderId="0"/>
    <xf numFmtId="0" fontId="15" fillId="0" borderId="0"/>
    <xf numFmtId="0" fontId="15" fillId="0" borderId="0"/>
    <xf numFmtId="0" fontId="15" fillId="0" borderId="0"/>
    <xf numFmtId="0" fontId="15" fillId="0" borderId="0"/>
    <xf numFmtId="0" fontId="16" fillId="0" borderId="0"/>
    <xf numFmtId="0" fontId="15" fillId="0" borderId="0"/>
    <xf numFmtId="0" fontId="16" fillId="0" borderId="0"/>
    <xf numFmtId="0" fontId="15" fillId="0" borderId="0"/>
    <xf numFmtId="0" fontId="16" fillId="0" borderId="0"/>
    <xf numFmtId="0" fontId="16" fillId="0" borderId="0"/>
    <xf numFmtId="0" fontId="15" fillId="0" borderId="0"/>
    <xf numFmtId="0" fontId="16" fillId="0" borderId="0"/>
    <xf numFmtId="0" fontId="16" fillId="0" borderId="0"/>
    <xf numFmtId="0" fontId="16" fillId="0" borderId="0"/>
    <xf numFmtId="0" fontId="4" fillId="0" borderId="0"/>
    <xf numFmtId="0" fontId="15" fillId="0" borderId="0"/>
    <xf numFmtId="0" fontId="16" fillId="0" borderId="0"/>
    <xf numFmtId="0" fontId="4" fillId="0" borderId="0"/>
    <xf numFmtId="0" fontId="15" fillId="0" borderId="0"/>
    <xf numFmtId="0" fontId="16" fillId="0" borderId="0"/>
    <xf numFmtId="0" fontId="4" fillId="0" borderId="0"/>
    <xf numFmtId="0" fontId="4" fillId="0" borderId="0"/>
    <xf numFmtId="0" fontId="2" fillId="0" borderId="0"/>
    <xf numFmtId="49" fontId="20" fillId="0" borderId="0" applyFill="0" applyProtection="0">
      <alignment horizontal="centerContinuous" wrapText="1"/>
    </xf>
    <xf numFmtId="0" fontId="21" fillId="6" borderId="6">
      <alignment horizontal="center"/>
    </xf>
    <xf numFmtId="169" fontId="22" fillId="7" borderId="1">
      <alignment horizontal="center"/>
    </xf>
    <xf numFmtId="1" fontId="3" fillId="0" borderId="7" applyFill="0" applyProtection="0">
      <alignment horizontal="center" vertical="center"/>
    </xf>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49" fontId="3" fillId="0" borderId="8" applyFill="0" applyProtection="0">
      <alignment horizontal="justify" vertical="center" wrapText="1"/>
    </xf>
    <xf numFmtId="49" fontId="23" fillId="0" borderId="8" applyFill="0" applyProtection="0">
      <alignment horizontal="center" vertical="center" wrapText="1"/>
    </xf>
    <xf numFmtId="2" fontId="3" fillId="0" borderId="9" applyFill="0" applyProtection="0">
      <alignment horizontal="center" vertical="center"/>
    </xf>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170" fontId="4" fillId="0" borderId="0" applyFont="0" applyFill="0" applyBorder="0" applyAlignment="0" applyProtection="0"/>
    <xf numFmtId="171" fontId="4" fillId="0" borderId="0" applyFont="0" applyFill="0" applyBorder="0" applyAlignment="0" applyProtection="0"/>
    <xf numFmtId="0" fontId="24" fillId="22"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4" fillId="24" borderId="0" applyNumberFormat="0" applyBorder="0" applyAlignment="0" applyProtection="0"/>
    <xf numFmtId="0" fontId="2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4" fillId="27" borderId="0" applyNumberFormat="0" applyBorder="0" applyAlignment="0" applyProtection="0"/>
    <xf numFmtId="0" fontId="24" fillId="22"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4" fillId="27" borderId="0" applyNumberFormat="0" applyBorder="0" applyAlignment="0" applyProtection="0"/>
    <xf numFmtId="0" fontId="24" fillId="30" borderId="0" applyNumberFormat="0" applyBorder="0" applyAlignment="0" applyProtection="0"/>
    <xf numFmtId="0" fontId="2" fillId="31" borderId="0" applyNumberFormat="0" applyBorder="0" applyAlignment="0" applyProtection="0"/>
    <xf numFmtId="0" fontId="2" fillId="23" borderId="0" applyNumberFormat="0" applyBorder="0" applyAlignment="0" applyProtection="0"/>
    <xf numFmtId="0" fontId="24" fillId="24" borderId="0" applyNumberFormat="0" applyBorder="0" applyAlignment="0" applyProtection="0"/>
    <xf numFmtId="0" fontId="24" fillId="32" borderId="0" applyNumberFormat="0" applyBorder="0" applyAlignment="0" applyProtection="0"/>
    <xf numFmtId="0" fontId="2" fillId="26" borderId="0" applyNumberFormat="0" applyBorder="0" applyAlignment="0" applyProtection="0"/>
    <xf numFmtId="0" fontId="2" fillId="33" borderId="0" applyNumberFormat="0" applyBorder="0" applyAlignment="0" applyProtection="0"/>
    <xf numFmtId="0" fontId="24" fillId="33" borderId="0" applyNumberFormat="0" applyBorder="0" applyAlignment="0" applyProtection="0"/>
    <xf numFmtId="172" fontId="25" fillId="34" borderId="0">
      <alignment horizontal="center" vertical="center"/>
    </xf>
    <xf numFmtId="165" fontId="26" fillId="0" borderId="10" applyFont="0" applyBorder="0">
      <alignment horizontal="right" vertical="center"/>
    </xf>
    <xf numFmtId="0" fontId="27" fillId="0" borderId="0" applyNumberFormat="0" applyFill="0" applyBorder="0" applyAlignment="0" applyProtection="0">
      <alignment vertical="top"/>
      <protection locked="0"/>
    </xf>
    <xf numFmtId="170" fontId="4" fillId="0" borderId="0" applyFont="0" applyFill="0" applyBorder="0" applyAlignment="0" applyProtection="0"/>
    <xf numFmtId="171" fontId="4" fillId="0" borderId="0" applyFont="0" applyFill="0" applyBorder="0" applyAlignment="0" applyProtection="0"/>
    <xf numFmtId="169" fontId="22" fillId="35" borderId="1">
      <alignment vertical="center"/>
    </xf>
    <xf numFmtId="173" fontId="26" fillId="0" borderId="0" applyFont="0" applyBorder="0" applyProtection="0">
      <alignment vertical="center"/>
    </xf>
    <xf numFmtId="172" fontId="4" fillId="0" borderId="0" applyNumberFormat="0" applyFont="0" applyAlignment="0">
      <alignment horizontal="center" vertical="center"/>
    </xf>
    <xf numFmtId="39" fontId="28" fillId="5" borderId="0" applyNumberFormat="0" applyBorder="0">
      <alignment vertical="center"/>
    </xf>
    <xf numFmtId="0" fontId="29" fillId="36" borderId="0" applyNumberFormat="0" applyBorder="0" applyAlignment="0" applyProtection="0"/>
    <xf numFmtId="0" fontId="22" fillId="0" borderId="0">
      <alignment horizontal="left"/>
    </xf>
    <xf numFmtId="169" fontId="30" fillId="37" borderId="1">
      <alignment vertical="center"/>
    </xf>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169" fontId="30" fillId="38" borderId="1">
      <alignment vertical="center"/>
    </xf>
    <xf numFmtId="174" fontId="4" fillId="0" borderId="0"/>
    <xf numFmtId="174" fontId="4" fillId="0" borderId="0"/>
    <xf numFmtId="165" fontId="22" fillId="39" borderId="6">
      <alignment vertical="center"/>
    </xf>
    <xf numFmtId="0" fontId="32" fillId="28" borderId="11" applyNumberFormat="0" applyAlignment="0" applyProtection="0"/>
    <xf numFmtId="175" fontId="4" fillId="0" borderId="0" applyFont="0" applyFill="0" applyBorder="0" applyAlignment="0" applyProtection="0"/>
    <xf numFmtId="167" fontId="4" fillId="0" borderId="0" applyFont="0" applyFill="0" applyBorder="0" applyAlignment="0" applyProtection="0"/>
    <xf numFmtId="176" fontId="3" fillId="0" borderId="0" applyFont="0" applyFill="0" applyBorder="0" applyAlignment="0" applyProtection="0"/>
    <xf numFmtId="177" fontId="16" fillId="0" borderId="0" applyFont="0" applyFill="0" applyBorder="0" applyAlignment="0" applyProtection="0"/>
    <xf numFmtId="178" fontId="4" fillId="0" borderId="0">
      <alignment horizontal="center"/>
    </xf>
    <xf numFmtId="0" fontId="33" fillId="0" borderId="12" applyNumberFormat="0" applyFill="0" applyProtection="0">
      <alignment vertical="top"/>
    </xf>
    <xf numFmtId="175" fontId="4" fillId="0" borderId="0" applyFont="0" applyFill="0" applyBorder="0" applyAlignment="0" applyProtection="0"/>
    <xf numFmtId="179" fontId="4" fillId="0" borderId="0" applyFont="0" applyFill="0" applyBorder="0" applyAlignment="0" applyProtection="0"/>
    <xf numFmtId="0" fontId="34" fillId="40" borderId="0" applyNumberFormat="0" applyBorder="0" applyAlignment="0" applyProtection="0"/>
    <xf numFmtId="0" fontId="34" fillId="41" borderId="0" applyNumberFormat="0" applyBorder="0" applyAlignment="0" applyProtection="0"/>
    <xf numFmtId="0" fontId="34" fillId="42" borderId="0" applyNumberFormat="0" applyBorder="0" applyAlignment="0" applyProtection="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36" fillId="43" borderId="0">
      <alignment horizontal="centerContinuous" vertical="center"/>
    </xf>
    <xf numFmtId="165" fontId="22" fillId="7" borderId="1" applyBorder="0">
      <alignment horizontal="center" vertical="center"/>
    </xf>
    <xf numFmtId="0" fontId="37" fillId="29" borderId="0" applyNumberFormat="0" applyBorder="0" applyAlignment="0" applyProtection="0"/>
    <xf numFmtId="0" fontId="4" fillId="5" borderId="0"/>
    <xf numFmtId="0" fontId="4" fillId="5" borderId="0"/>
    <xf numFmtId="0" fontId="4" fillId="5" borderId="0"/>
    <xf numFmtId="0" fontId="4" fillId="5" borderId="0"/>
    <xf numFmtId="0" fontId="4" fillId="5" borderId="0"/>
    <xf numFmtId="0" fontId="4" fillId="5" borderId="0"/>
    <xf numFmtId="0" fontId="4" fillId="5" borderId="0"/>
    <xf numFmtId="0" fontId="4" fillId="5" borderId="0"/>
    <xf numFmtId="0" fontId="4" fillId="5" borderId="0"/>
    <xf numFmtId="0" fontId="4" fillId="5" borderId="0"/>
    <xf numFmtId="0" fontId="33" fillId="44" borderId="12" applyNumberFormat="0" applyProtection="0">
      <alignment vertical="top"/>
    </xf>
    <xf numFmtId="0" fontId="38" fillId="0" borderId="13" applyNumberFormat="0" applyFill="0" applyAlignment="0" applyProtection="0"/>
    <xf numFmtId="0" fontId="39" fillId="0" borderId="14" applyNumberFormat="0" applyFill="0" applyAlignment="0" applyProtection="0"/>
    <xf numFmtId="0" fontId="40" fillId="0" borderId="15" applyNumberFormat="0" applyFill="0" applyAlignment="0" applyProtection="0"/>
    <xf numFmtId="0" fontId="40" fillId="0" borderId="0" applyNumberFormat="0" applyFill="0" applyBorder="0" applyAlignment="0" applyProtection="0"/>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2" fontId="41" fillId="45" borderId="3">
      <alignment horizontal="left"/>
      <protection locked="0"/>
    </xf>
    <xf numFmtId="2" fontId="41" fillId="45" borderId="3">
      <alignment horizontal="left"/>
      <protection locked="0"/>
    </xf>
    <xf numFmtId="2" fontId="41" fillId="45" borderId="3">
      <alignment horizontal="left"/>
      <protection locked="0"/>
    </xf>
    <xf numFmtId="2" fontId="41" fillId="45" borderId="3">
      <alignment horizontal="left"/>
      <protection locked="0"/>
    </xf>
    <xf numFmtId="2" fontId="41" fillId="45" borderId="3">
      <alignment horizontal="left"/>
      <protection locked="0"/>
    </xf>
    <xf numFmtId="2" fontId="41" fillId="45" borderId="3">
      <alignment horizontal="left"/>
      <protection locked="0"/>
    </xf>
    <xf numFmtId="2" fontId="41" fillId="45" borderId="3">
      <alignment horizontal="left"/>
      <protection locked="0"/>
    </xf>
    <xf numFmtId="2" fontId="41" fillId="45" borderId="3">
      <alignment horizontal="left"/>
      <protection locked="0"/>
    </xf>
    <xf numFmtId="2" fontId="41" fillId="45" borderId="3">
      <alignment horizontal="left"/>
      <protection locked="0"/>
    </xf>
    <xf numFmtId="2" fontId="41" fillId="45" borderId="3">
      <alignment horizontal="left"/>
      <protection locked="0"/>
    </xf>
    <xf numFmtId="0" fontId="42" fillId="46" borderId="0"/>
    <xf numFmtId="0" fontId="42" fillId="46" borderId="0"/>
    <xf numFmtId="0" fontId="42" fillId="46" borderId="0"/>
    <xf numFmtId="0" fontId="42" fillId="46" borderId="0"/>
    <xf numFmtId="0" fontId="42" fillId="46" borderId="0"/>
    <xf numFmtId="0" fontId="42" fillId="46" borderId="0"/>
    <xf numFmtId="0" fontId="42" fillId="46" borderId="0"/>
    <xf numFmtId="0" fontId="42" fillId="46" borderId="0"/>
    <xf numFmtId="0" fontId="42" fillId="46" borderId="0"/>
    <xf numFmtId="0" fontId="42" fillId="46" borderId="0"/>
    <xf numFmtId="0" fontId="13" fillId="47" borderId="0"/>
    <xf numFmtId="0" fontId="13" fillId="47" borderId="0"/>
    <xf numFmtId="0" fontId="13" fillId="47" borderId="0"/>
    <xf numFmtId="0" fontId="13" fillId="47" borderId="0"/>
    <xf numFmtId="0" fontId="13" fillId="47" borderId="0"/>
    <xf numFmtId="0" fontId="13" fillId="47" borderId="0"/>
    <xf numFmtId="0" fontId="13" fillId="47" borderId="0"/>
    <xf numFmtId="0" fontId="13" fillId="47" borderId="0"/>
    <xf numFmtId="0" fontId="13" fillId="47" borderId="0"/>
    <xf numFmtId="0" fontId="13" fillId="47"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28" fillId="48" borderId="1">
      <alignment horizontal="center" vertical="center" wrapText="1"/>
      <protection locked="0"/>
    </xf>
    <xf numFmtId="2" fontId="44" fillId="0" borderId="1">
      <alignment horizontal="center" vertical="center"/>
    </xf>
    <xf numFmtId="0" fontId="45" fillId="0" borderId="0"/>
    <xf numFmtId="0" fontId="4" fillId="0" borderId="0"/>
    <xf numFmtId="0" fontId="46" fillId="33" borderId="16" applyNumberFormat="0" applyAlignment="0" applyProtection="0"/>
    <xf numFmtId="10" fontId="47" fillId="49" borderId="1" applyNumberFormat="0" applyBorder="0" applyAlignment="0" applyProtection="0"/>
    <xf numFmtId="165" fontId="22" fillId="50" borderId="1">
      <alignment vertical="center"/>
      <protection locked="0"/>
    </xf>
    <xf numFmtId="0" fontId="48" fillId="0" borderId="0">
      <alignment horizontal="center" vertical="center" wrapText="1"/>
    </xf>
    <xf numFmtId="169" fontId="4" fillId="51" borderId="1">
      <alignment vertical="center"/>
    </xf>
    <xf numFmtId="180" fontId="49" fillId="0" borderId="0" applyFont="0" applyFill="0" applyBorder="0" applyAlignment="0" applyProtection="0"/>
    <xf numFmtId="0" fontId="50" fillId="0" borderId="0">
      <alignment horizontal="center" vertical="center" wrapText="1"/>
    </xf>
    <xf numFmtId="172" fontId="51" fillId="52" borderId="17" applyBorder="0" applyAlignment="0">
      <alignment horizontal="left" indent="1"/>
    </xf>
    <xf numFmtId="0" fontId="52" fillId="0" borderId="18" applyNumberFormat="0" applyFill="0" applyAlignment="0" applyProtection="0"/>
    <xf numFmtId="0" fontId="53" fillId="53" borderId="0" applyNumberFormat="0" applyBorder="0" applyAlignment="0" applyProtection="0"/>
    <xf numFmtId="0" fontId="14" fillId="5" borderId="1" applyFont="0" applyBorder="0" applyAlignment="0">
      <alignment horizontal="center" vertical="center"/>
    </xf>
    <xf numFmtId="181" fontId="54" fillId="0" borderId="0"/>
    <xf numFmtId="0" fontId="4" fillId="0" borderId="0"/>
    <xf numFmtId="0" fontId="4" fillId="0" borderId="0"/>
    <xf numFmtId="0" fontId="4" fillId="0" borderId="0"/>
    <xf numFmtId="0" fontId="15" fillId="0" borderId="0"/>
    <xf numFmtId="0" fontId="15" fillId="0" borderId="0"/>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3" fontId="41" fillId="0" borderId="0" applyNumberFormat="0">
      <alignment horizontal="center"/>
    </xf>
    <xf numFmtId="165" fontId="4" fillId="0" borderId="0" applyFont="0" applyFill="0" applyBorder="0" applyAlignment="0" applyProtection="0"/>
    <xf numFmtId="167" fontId="4" fillId="0" borderId="0" applyFont="0" applyFill="0" applyBorder="0" applyAlignment="0" applyProtection="0"/>
    <xf numFmtId="182" fontId="55" fillId="0" borderId="0">
      <alignment horizontal="left"/>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3" fontId="56" fillId="0" borderId="0">
      <alignment vertical="top"/>
    </xf>
    <xf numFmtId="183" fontId="3" fillId="0" borderId="0" applyFont="0" applyFill="0" applyBorder="0" applyAlignment="0" applyProtection="0"/>
    <xf numFmtId="0" fontId="57" fillId="54" borderId="19" applyNumberFormat="0" applyAlignment="0" applyProtection="0"/>
    <xf numFmtId="0" fontId="58" fillId="5" borderId="0">
      <alignment vertical="center"/>
    </xf>
    <xf numFmtId="39" fontId="28" fillId="5" borderId="0">
      <alignment vertical="center"/>
    </xf>
    <xf numFmtId="10" fontId="4" fillId="0" borderId="0" applyFont="0" applyFill="0" applyBorder="0" applyAlignment="0" applyProtection="0"/>
    <xf numFmtId="9" fontId="4" fillId="0" borderId="0" applyFont="0" applyFill="0" applyBorder="0" applyAlignment="0" applyProtection="0"/>
    <xf numFmtId="184" fontId="4" fillId="0" borderId="0"/>
    <xf numFmtId="185" fontId="55" fillId="0" borderId="0"/>
    <xf numFmtId="0" fontId="4" fillId="0" borderId="0"/>
    <xf numFmtId="169" fontId="59" fillId="51" borderId="1">
      <alignment horizontal="center" vertical="center" wrapText="1"/>
      <protection locked="0"/>
    </xf>
    <xf numFmtId="186" fontId="4" fillId="0" borderId="0" applyFont="0" applyFill="0" applyBorder="0" applyAlignment="0" applyProtection="0"/>
    <xf numFmtId="0" fontId="4" fillId="0" borderId="0">
      <alignment vertical="center"/>
    </xf>
    <xf numFmtId="0" fontId="4" fillId="55" borderId="0">
      <alignment vertical="center"/>
    </xf>
    <xf numFmtId="0" fontId="4" fillId="55" borderId="0">
      <alignment vertical="center"/>
    </xf>
    <xf numFmtId="0" fontId="4" fillId="55" borderId="0">
      <alignment vertical="center"/>
    </xf>
    <xf numFmtId="0" fontId="4" fillId="55" borderId="0">
      <alignment vertical="center"/>
    </xf>
    <xf numFmtId="0" fontId="4" fillId="55" borderId="0">
      <alignment vertical="center"/>
    </xf>
    <xf numFmtId="0" fontId="4" fillId="55" borderId="0">
      <alignment vertical="center"/>
    </xf>
    <xf numFmtId="0" fontId="4" fillId="55" borderId="0">
      <alignment vertical="center"/>
    </xf>
    <xf numFmtId="0" fontId="4" fillId="55" borderId="0">
      <alignment vertical="center"/>
    </xf>
    <xf numFmtId="0" fontId="4" fillId="55" borderId="0">
      <alignment vertical="center"/>
    </xf>
    <xf numFmtId="0" fontId="4" fillId="55" borderId="0">
      <alignment vertical="center"/>
    </xf>
    <xf numFmtId="0" fontId="60" fillId="56" borderId="1">
      <alignment vertical="top"/>
    </xf>
    <xf numFmtId="0" fontId="61" fillId="57" borderId="0">
      <alignment horizontal="center" vertical="center"/>
    </xf>
    <xf numFmtId="0" fontId="61" fillId="57" borderId="0">
      <alignment horizontal="right" vertical="top"/>
    </xf>
    <xf numFmtId="0" fontId="62" fillId="0" borderId="0" applyNumberFormat="0" applyFill="0" applyBorder="0" applyAlignment="0" applyProtection="0"/>
    <xf numFmtId="187" fontId="4" fillId="34" borderId="1">
      <alignment vertical="center"/>
    </xf>
    <xf numFmtId="188" fontId="63" fillId="0" borderId="1">
      <alignment horizontal="left" vertical="center"/>
      <protection locked="0"/>
    </xf>
    <xf numFmtId="0" fontId="4" fillId="58" borderId="0"/>
    <xf numFmtId="0" fontId="15" fillId="0" borderId="0"/>
    <xf numFmtId="169" fontId="4" fillId="43" borderId="20" applyNumberFormat="0" applyFont="0" applyAlignment="0">
      <alignment horizontal="left"/>
    </xf>
    <xf numFmtId="169" fontId="4" fillId="43" borderId="20" applyNumberFormat="0" applyFont="0" applyAlignment="0">
      <alignment horizontal="left"/>
    </xf>
    <xf numFmtId="169" fontId="4" fillId="43" borderId="20" applyNumberFormat="0" applyFont="0" applyAlignment="0">
      <alignment horizontal="left"/>
    </xf>
    <xf numFmtId="169" fontId="4" fillId="43" borderId="20" applyNumberFormat="0" applyFont="0" applyAlignment="0">
      <alignment horizontal="left"/>
    </xf>
    <xf numFmtId="169" fontId="4" fillId="43" borderId="20" applyNumberFormat="0" applyFont="0" applyAlignment="0">
      <alignment horizontal="left"/>
    </xf>
    <xf numFmtId="169" fontId="4" fillId="43" borderId="20" applyNumberFormat="0" applyFont="0" applyAlignment="0">
      <alignment horizontal="left"/>
    </xf>
    <xf numFmtId="169" fontId="4" fillId="43" borderId="20" applyNumberFormat="0" applyFont="0" applyAlignment="0">
      <alignment horizontal="left"/>
    </xf>
    <xf numFmtId="169" fontId="4" fillId="43" borderId="20" applyNumberFormat="0" applyFont="0" applyAlignment="0">
      <alignment horizontal="left"/>
    </xf>
    <xf numFmtId="169" fontId="4" fillId="43" borderId="20" applyNumberFormat="0" applyFont="0" applyAlignment="0">
      <alignment horizontal="left"/>
    </xf>
    <xf numFmtId="169" fontId="4" fillId="43" borderId="20" applyNumberFormat="0" applyFont="0" applyAlignment="0">
      <alignment horizontal="left"/>
    </xf>
    <xf numFmtId="0" fontId="64" fillId="0" borderId="0"/>
    <xf numFmtId="3" fontId="35" fillId="0" borderId="0">
      <protection locked="0"/>
    </xf>
    <xf numFmtId="189" fontId="4" fillId="0" borderId="0" applyFont="0" applyFill="0" applyBorder="0" applyAlignment="0" applyProtection="0"/>
    <xf numFmtId="190" fontId="4" fillId="0" borderId="0" applyFont="0" applyFill="0" applyBorder="0" applyAlignment="0" applyProtection="0"/>
    <xf numFmtId="182" fontId="55" fillId="0" borderId="0">
      <alignment horizontal="left"/>
    </xf>
    <xf numFmtId="191" fontId="4" fillId="5" borderId="0" applyFill="0"/>
    <xf numFmtId="0" fontId="65" fillId="0" borderId="0" applyNumberFormat="0" applyFill="0" applyBorder="0" applyAlignment="0" applyProtection="0">
      <alignment horizontal="center"/>
    </xf>
    <xf numFmtId="169" fontId="21" fillId="6" borderId="6">
      <alignment horizontal="center" vertical="center"/>
    </xf>
    <xf numFmtId="192" fontId="4" fillId="0" borderId="0" applyFont="0" applyFill="0" applyBorder="0" applyAlignment="0" applyProtection="0"/>
    <xf numFmtId="193" fontId="4" fillId="0" borderId="0" applyFont="0" applyFill="0" applyBorder="0" applyAlignment="0" applyProtection="0"/>
    <xf numFmtId="0" fontId="66" fillId="0" borderId="21"/>
    <xf numFmtId="0" fontId="67" fillId="0" borderId="0" applyNumberFormat="0" applyFill="0" applyBorder="0" applyAlignment="0" applyProtection="0"/>
    <xf numFmtId="0" fontId="68" fillId="59" borderId="22">
      <alignment vertical="center"/>
      <protection locked="0"/>
    </xf>
    <xf numFmtId="194" fontId="4" fillId="0" borderId="0" applyFont="0" applyFill="0" applyBorder="0" applyAlignment="0" applyProtection="0"/>
    <xf numFmtId="195" fontId="4" fillId="0" borderId="0" applyFont="0" applyFill="0" applyBorder="0" applyAlignment="0" applyProtection="0"/>
    <xf numFmtId="0" fontId="68" fillId="50" borderId="1">
      <alignment horizontal="right" wrapText="1"/>
      <protection locked="0"/>
    </xf>
    <xf numFmtId="169" fontId="4" fillId="50" borderId="1" applyNumberFormat="0" applyFill="0" applyBorder="0" applyProtection="0">
      <alignment vertical="center"/>
      <protection locked="0"/>
    </xf>
    <xf numFmtId="169" fontId="4" fillId="50" borderId="1" applyNumberFormat="0" applyFill="0" applyBorder="0" applyProtection="0">
      <alignment vertical="center"/>
      <protection locked="0"/>
    </xf>
    <xf numFmtId="169" fontId="4" fillId="50" borderId="1" applyNumberFormat="0" applyFill="0" applyBorder="0" applyProtection="0">
      <alignment vertical="center"/>
      <protection locked="0"/>
    </xf>
    <xf numFmtId="169" fontId="4" fillId="50" borderId="1" applyNumberFormat="0" applyFill="0" applyBorder="0" applyProtection="0">
      <alignment vertical="center"/>
      <protection locked="0"/>
    </xf>
    <xf numFmtId="0" fontId="24" fillId="60"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0"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1"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62"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63" borderId="0" applyNumberFormat="0" applyBorder="0" applyAlignment="0" applyProtection="0"/>
    <xf numFmtId="0" fontId="24" fillId="63" borderId="0" applyNumberFormat="0" applyBorder="0" applyAlignment="0" applyProtection="0"/>
    <xf numFmtId="0" fontId="24" fillId="63" borderId="0" applyNumberFormat="0" applyBorder="0" applyAlignment="0" applyProtection="0"/>
    <xf numFmtId="0" fontId="24" fillId="63" borderId="0" applyNumberFormat="0" applyBorder="0" applyAlignment="0" applyProtection="0"/>
    <xf numFmtId="0" fontId="24" fillId="63" borderId="0" applyNumberFormat="0" applyBorder="0" applyAlignment="0" applyProtection="0"/>
    <xf numFmtId="0" fontId="24" fillId="63" borderId="0" applyNumberFormat="0" applyBorder="0" applyAlignment="0" applyProtection="0"/>
    <xf numFmtId="0" fontId="24" fillId="63" borderId="0" applyNumberFormat="0" applyBorder="0" applyAlignment="0" applyProtection="0"/>
    <xf numFmtId="0" fontId="24" fillId="63" borderId="0" applyNumberFormat="0" applyBorder="0" applyAlignment="0" applyProtection="0"/>
    <xf numFmtId="0" fontId="46" fillId="13" borderId="16" applyNumberFormat="0" applyAlignment="0" applyProtection="0"/>
    <xf numFmtId="0" fontId="46" fillId="13" borderId="16" applyNumberFormat="0" applyAlignment="0" applyProtection="0"/>
    <xf numFmtId="0" fontId="46" fillId="13" borderId="16" applyNumberFormat="0" applyAlignment="0" applyProtection="0"/>
    <xf numFmtId="0" fontId="46" fillId="13" borderId="16" applyNumberFormat="0" applyAlignment="0" applyProtection="0"/>
    <xf numFmtId="0" fontId="46" fillId="13" borderId="16" applyNumberFormat="0" applyAlignment="0" applyProtection="0"/>
    <xf numFmtId="0" fontId="46" fillId="13" borderId="16" applyNumberFormat="0" applyAlignment="0" applyProtection="0"/>
    <xf numFmtId="0" fontId="46" fillId="13" borderId="16" applyNumberFormat="0" applyAlignment="0" applyProtection="0"/>
    <xf numFmtId="0" fontId="46" fillId="13" borderId="16" applyNumberFormat="0" applyAlignment="0" applyProtection="0"/>
    <xf numFmtId="0" fontId="57" fillId="64" borderId="19" applyNumberFormat="0" applyAlignment="0" applyProtection="0"/>
    <xf numFmtId="0" fontId="57" fillId="64" borderId="19" applyNumberFormat="0" applyAlignment="0" applyProtection="0"/>
    <xf numFmtId="0" fontId="57" fillId="64" borderId="19" applyNumberFormat="0" applyAlignment="0" applyProtection="0"/>
    <xf numFmtId="0" fontId="57" fillId="64" borderId="19" applyNumberFormat="0" applyAlignment="0" applyProtection="0"/>
    <xf numFmtId="0" fontId="57" fillId="64" borderId="19" applyNumberFormat="0" applyAlignment="0" applyProtection="0"/>
    <xf numFmtId="0" fontId="57" fillId="64" borderId="19" applyNumberFormat="0" applyAlignment="0" applyProtection="0"/>
    <xf numFmtId="0" fontId="57" fillId="64" borderId="19" applyNumberFormat="0" applyAlignment="0" applyProtection="0"/>
    <xf numFmtId="0" fontId="57" fillId="64" borderId="19" applyNumberFormat="0" applyAlignment="0" applyProtection="0"/>
    <xf numFmtId="0" fontId="69" fillId="64" borderId="16" applyNumberFormat="0" applyAlignment="0" applyProtection="0"/>
    <xf numFmtId="0" fontId="69" fillId="64" borderId="16" applyNumberFormat="0" applyAlignment="0" applyProtection="0"/>
    <xf numFmtId="0" fontId="69" fillId="64" borderId="16" applyNumberFormat="0" applyAlignment="0" applyProtection="0"/>
    <xf numFmtId="0" fontId="69" fillId="64" borderId="16" applyNumberFormat="0" applyAlignment="0" applyProtection="0"/>
    <xf numFmtId="0" fontId="69" fillId="64" borderId="16" applyNumberFormat="0" applyAlignment="0" applyProtection="0"/>
    <xf numFmtId="0" fontId="69" fillId="64" borderId="16" applyNumberFormat="0" applyAlignment="0" applyProtection="0"/>
    <xf numFmtId="0" fontId="69" fillId="64" borderId="16" applyNumberFormat="0" applyAlignment="0" applyProtection="0"/>
    <xf numFmtId="0" fontId="69" fillId="64" borderId="16" applyNumberFormat="0" applyAlignment="0" applyProtection="0"/>
    <xf numFmtId="166" fontId="4" fillId="0" borderId="0" applyFont="0" applyFill="0" applyBorder="0" applyAlignment="0" applyProtection="0"/>
    <xf numFmtId="171" fontId="4" fillId="0" borderId="0" applyFont="0" applyFill="0" applyBorder="0" applyAlignment="0" applyProtection="0"/>
    <xf numFmtId="172" fontId="28" fillId="5" borderId="0" applyNumberFormat="0" applyFont="0" applyFill="0" applyBorder="0" applyAlignment="0" applyProtection="0">
      <alignment vertical="center"/>
    </xf>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0" fillId="0" borderId="23"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3" fillId="0" borderId="0">
      <alignment horizontal="left"/>
    </xf>
    <xf numFmtId="0" fontId="74" fillId="5" borderId="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2" fillId="65" borderId="11" applyNumberFormat="0" applyAlignment="0" applyProtection="0"/>
    <xf numFmtId="0" fontId="32" fillId="65" borderId="11" applyNumberFormat="0" applyAlignment="0" applyProtection="0"/>
    <xf numFmtId="0" fontId="32" fillId="65" borderId="11" applyNumberFormat="0" applyAlignment="0" applyProtection="0"/>
    <xf numFmtId="0" fontId="32" fillId="65" borderId="11" applyNumberFormat="0" applyAlignment="0" applyProtection="0"/>
    <xf numFmtId="0" fontId="32" fillId="65" borderId="11" applyNumberFormat="0" applyAlignment="0" applyProtection="0"/>
    <xf numFmtId="0" fontId="32" fillId="65" borderId="11" applyNumberFormat="0" applyAlignment="0" applyProtection="0"/>
    <xf numFmtId="0" fontId="32" fillId="65" borderId="11" applyNumberFormat="0" applyAlignment="0" applyProtection="0"/>
    <xf numFmtId="0" fontId="32" fillId="65" borderId="11" applyNumberFormat="0" applyAlignment="0" applyProtection="0"/>
    <xf numFmtId="0" fontId="75" fillId="5" borderId="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53" fillId="56" borderId="0" applyNumberFormat="0" applyBorder="0" applyAlignment="0" applyProtection="0"/>
    <xf numFmtId="0" fontId="53" fillId="56" borderId="0" applyNumberFormat="0" applyBorder="0" applyAlignment="0" applyProtection="0"/>
    <xf numFmtId="0" fontId="53" fillId="56" borderId="0" applyNumberFormat="0" applyBorder="0" applyAlignment="0" applyProtection="0"/>
    <xf numFmtId="0" fontId="53" fillId="56" borderId="0" applyNumberFormat="0" applyBorder="0" applyAlignment="0" applyProtection="0"/>
    <xf numFmtId="0" fontId="53" fillId="56" borderId="0" applyNumberFormat="0" applyBorder="0" applyAlignment="0" applyProtection="0"/>
    <xf numFmtId="0" fontId="53" fillId="56" borderId="0" applyNumberFormat="0" applyBorder="0" applyAlignment="0" applyProtection="0"/>
    <xf numFmtId="0" fontId="53" fillId="56" borderId="0" applyNumberFormat="0" applyBorder="0" applyAlignment="0" applyProtection="0"/>
    <xf numFmtId="0" fontId="53" fillId="56" borderId="0" applyNumberFormat="0" applyBorder="0" applyAlignment="0" applyProtection="0"/>
    <xf numFmtId="164" fontId="3" fillId="0" borderId="0" applyFont="0" applyFill="0" applyBorder="0" applyAlignment="0" applyProtection="0"/>
    <xf numFmtId="0" fontId="4" fillId="0" borderId="0"/>
    <xf numFmtId="0" fontId="1" fillId="0" borderId="0"/>
    <xf numFmtId="0" fontId="3" fillId="0" borderId="0"/>
    <xf numFmtId="0" fontId="1" fillId="0" borderId="0"/>
    <xf numFmtId="0" fontId="9" fillId="0" borderId="0"/>
    <xf numFmtId="0" fontId="4" fillId="0" borderId="0"/>
    <xf numFmtId="0" fontId="4" fillId="0" borderId="0"/>
    <xf numFmtId="0" fontId="4" fillId="0" borderId="0"/>
    <xf numFmtId="0" fontId="9"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1" fillId="0" borderId="0"/>
    <xf numFmtId="0" fontId="1" fillId="0" borderId="0"/>
    <xf numFmtId="0" fontId="4" fillId="0" borderId="0"/>
    <xf numFmtId="0" fontId="77"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78" fillId="9" borderId="0" applyNumberFormat="0" applyBorder="0" applyAlignment="0" applyProtection="0"/>
    <xf numFmtId="0" fontId="78" fillId="9" borderId="0" applyNumberFormat="0" applyBorder="0" applyAlignment="0" applyProtection="0"/>
    <xf numFmtId="0" fontId="78" fillId="9" borderId="0" applyNumberFormat="0" applyBorder="0" applyAlignment="0" applyProtection="0"/>
    <xf numFmtId="0" fontId="78" fillId="9" borderId="0" applyNumberFormat="0" applyBorder="0" applyAlignment="0" applyProtection="0"/>
    <xf numFmtId="0" fontId="78" fillId="9" borderId="0" applyNumberFormat="0" applyBorder="0" applyAlignment="0" applyProtection="0"/>
    <xf numFmtId="0" fontId="78" fillId="9" borderId="0" applyNumberFormat="0" applyBorder="0" applyAlignment="0" applyProtection="0"/>
    <xf numFmtId="0" fontId="78" fillId="9" borderId="0" applyNumberFormat="0" applyBorder="0" applyAlignment="0" applyProtection="0"/>
    <xf numFmtId="0" fontId="78" fillId="9" borderId="0" applyNumberFormat="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0" fontId="3" fillId="66" borderId="26" applyNumberFormat="0" applyFont="0" applyAlignment="0" applyProtection="0"/>
    <xf numFmtId="9" fontId="1" fillId="0" borderId="0" applyFont="0" applyFill="0" applyBorder="0" applyAlignment="0" applyProtection="0"/>
    <xf numFmtId="9" fontId="9" fillId="0" borderId="0" applyFont="0" applyFill="0" applyBorder="0" applyAlignment="0" applyProtection="0"/>
    <xf numFmtId="9" fontId="3"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0" fontId="80" fillId="38" borderId="0">
      <alignment horizontal="center" vertical="top"/>
    </xf>
    <xf numFmtId="3" fontId="81" fillId="0" borderId="0" applyFont="0" applyFill="0" applyBorder="0" applyProtection="0">
      <alignment horizontal="right" vertical="center"/>
    </xf>
    <xf numFmtId="0" fontId="16" fillId="0" borderId="0"/>
    <xf numFmtId="0" fontId="4" fillId="0" borderId="0"/>
    <xf numFmtId="0" fontId="15" fillId="0" borderId="0"/>
    <xf numFmtId="0" fontId="16" fillId="0" borderId="0"/>
    <xf numFmtId="196" fontId="82" fillId="0" borderId="0" applyFont="0" applyFill="0" applyBorder="0" applyAlignment="0" applyProtection="0"/>
    <xf numFmtId="167" fontId="22" fillId="0" borderId="0" applyFont="0" applyFill="0" applyBorder="0" applyAlignment="0" applyProtection="0"/>
    <xf numFmtId="167" fontId="3" fillId="0" borderId="0" applyFont="0" applyFill="0" applyBorder="0" applyAlignment="0" applyProtection="0"/>
    <xf numFmtId="167" fontId="9" fillId="0" borderId="0" applyFont="0" applyFill="0" applyBorder="0" applyAlignment="0" applyProtection="0"/>
    <xf numFmtId="43"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77" fillId="0" borderId="0" applyFont="0" applyFill="0" applyBorder="0" applyAlignment="0" applyProtection="0"/>
    <xf numFmtId="167" fontId="1" fillId="0" borderId="0" applyFont="0" applyFill="0" applyBorder="0" applyAlignment="0" applyProtection="0"/>
    <xf numFmtId="167" fontId="3" fillId="0" borderId="0" applyFont="0" applyFill="0" applyBorder="0" applyAlignment="0" applyProtection="0"/>
    <xf numFmtId="167" fontId="4" fillId="0" borderId="0" applyFont="0" applyFill="0" applyBorder="0" applyAlignment="0" applyProtection="0"/>
    <xf numFmtId="167" fontId="1" fillId="0" borderId="0" applyFont="0" applyFill="0" applyBorder="0" applyAlignment="0" applyProtection="0"/>
    <xf numFmtId="197"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43" fontId="3" fillId="0" borderId="0" applyFont="0" applyFill="0" applyBorder="0" applyAlignment="0" applyProtection="0"/>
    <xf numFmtId="167" fontId="1" fillId="0" borderId="0" applyFont="0" applyFill="0" applyBorder="0" applyAlignment="0" applyProtection="0"/>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165" fontId="22" fillId="67" borderId="1">
      <alignment horizontal="center" vertical="center"/>
      <protection locked="0"/>
    </xf>
    <xf numFmtId="0" fontId="83" fillId="0" borderId="0"/>
    <xf numFmtId="0" fontId="84" fillId="68" borderId="27" applyNumberFormat="0" applyAlignment="0" applyProtection="0"/>
    <xf numFmtId="0" fontId="89" fillId="0" borderId="0" applyNumberFormat="0" applyFill="0" applyBorder="0" applyAlignment="0" applyProtection="0"/>
  </cellStyleXfs>
  <cellXfs count="372">
    <xf numFmtId="0" fontId="0" fillId="0" borderId="0" xfId="0"/>
    <xf numFmtId="0" fontId="0" fillId="0" borderId="0" xfId="0"/>
    <xf numFmtId="0" fontId="0" fillId="0" borderId="0" xfId="0" applyProtection="1"/>
    <xf numFmtId="0" fontId="0" fillId="0" borderId="0" xfId="0" applyFill="1" applyProtection="1"/>
    <xf numFmtId="0" fontId="0" fillId="0" borderId="0" xfId="0" applyBorder="1" applyProtection="1"/>
    <xf numFmtId="0" fontId="0" fillId="0" borderId="0" xfId="0" applyFill="1"/>
    <xf numFmtId="0" fontId="0" fillId="0" borderId="0" xfId="0" applyBorder="1"/>
    <xf numFmtId="0" fontId="0" fillId="0" borderId="33" xfId="0" applyBorder="1" applyProtection="1"/>
    <xf numFmtId="0" fontId="0" fillId="0" borderId="33" xfId="0" applyBorder="1"/>
    <xf numFmtId="0" fontId="0" fillId="0" borderId="41" xfId="0" applyFill="1" applyBorder="1" applyProtection="1"/>
    <xf numFmtId="0" fontId="0" fillId="0" borderId="41" xfId="0" applyBorder="1" applyProtection="1"/>
    <xf numFmtId="0" fontId="0" fillId="0" borderId="41" xfId="0" applyFill="1" applyBorder="1"/>
    <xf numFmtId="0" fontId="0" fillId="0" borderId="41" xfId="0" applyBorder="1"/>
    <xf numFmtId="0" fontId="0" fillId="0" borderId="50" xfId="0" applyBorder="1" applyProtection="1"/>
    <xf numFmtId="0" fontId="0" fillId="0" borderId="50" xfId="0" applyFill="1" applyBorder="1" applyProtection="1"/>
    <xf numFmtId="4" fontId="7" fillId="0" borderId="50" xfId="0" applyNumberFormat="1" applyFont="1" applyFill="1" applyBorder="1" applyAlignment="1" applyProtection="1">
      <alignment vertical="center"/>
    </xf>
    <xf numFmtId="4" fontId="7" fillId="0" borderId="50" xfId="0" applyNumberFormat="1" applyFont="1" applyBorder="1" applyAlignment="1" applyProtection="1">
      <alignment vertical="center"/>
    </xf>
    <xf numFmtId="0" fontId="0" fillId="0" borderId="53" xfId="0" applyBorder="1" applyAlignment="1" applyProtection="1">
      <alignment horizontal="right" vertical="center"/>
    </xf>
    <xf numFmtId="0" fontId="0" fillId="0" borderId="53" xfId="0" applyBorder="1" applyProtection="1"/>
    <xf numFmtId="4" fontId="7" fillId="0" borderId="53" xfId="1" applyNumberFormat="1" applyFont="1" applyFill="1" applyBorder="1" applyAlignment="1" applyProtection="1">
      <alignment horizontal="right" vertical="center"/>
    </xf>
    <xf numFmtId="4" fontId="7" fillId="0" borderId="53" xfId="0" applyNumberFormat="1" applyFont="1" applyFill="1" applyBorder="1" applyAlignment="1" applyProtection="1">
      <alignment horizontal="right" vertical="center"/>
    </xf>
    <xf numFmtId="0" fontId="7" fillId="0" borderId="53" xfId="0" applyFont="1" applyFill="1" applyBorder="1" applyAlignment="1" applyProtection="1">
      <alignment horizontal="right" vertical="center" wrapText="1"/>
    </xf>
    <xf numFmtId="0" fontId="0" fillId="0" borderId="53" xfId="0" applyFill="1" applyBorder="1" applyAlignment="1" applyProtection="1">
      <alignment horizontal="right" vertical="center"/>
    </xf>
    <xf numFmtId="0" fontId="0" fillId="0" borderId="53" xfId="0" applyFill="1" applyBorder="1" applyProtection="1"/>
    <xf numFmtId="4" fontId="7" fillId="0" borderId="53" xfId="0" applyNumberFormat="1" applyFont="1" applyFill="1" applyBorder="1" applyAlignment="1" applyProtection="1">
      <alignment horizontal="right" vertical="center" wrapText="1"/>
    </xf>
    <xf numFmtId="0" fontId="5" fillId="0" borderId="53" xfId="0" applyFont="1" applyFill="1" applyBorder="1" applyAlignment="1" applyProtection="1">
      <alignment horizontal="right" vertical="center" wrapText="1"/>
    </xf>
    <xf numFmtId="4" fontId="35" fillId="0" borderId="53" xfId="12" applyNumberFormat="1" applyFont="1" applyFill="1" applyBorder="1" applyAlignment="1">
      <alignment horizontal="right" vertical="center" wrapText="1"/>
    </xf>
    <xf numFmtId="4" fontId="94" fillId="0" borderId="53" xfId="12" applyNumberFormat="1" applyFont="1" applyFill="1" applyBorder="1" applyAlignment="1">
      <alignment horizontal="right" vertical="center" wrapText="1"/>
    </xf>
    <xf numFmtId="4" fontId="5" fillId="0" borderId="53" xfId="0" applyNumberFormat="1" applyFont="1" applyFill="1" applyBorder="1" applyAlignment="1" applyProtection="1">
      <alignment horizontal="right" vertical="center" wrapText="1"/>
    </xf>
    <xf numFmtId="4" fontId="5" fillId="2" borderId="53" xfId="0" applyNumberFormat="1" applyFont="1" applyFill="1" applyBorder="1" applyAlignment="1" applyProtection="1">
      <alignment horizontal="right" vertical="center" wrapText="1"/>
    </xf>
    <xf numFmtId="4" fontId="7" fillId="0" borderId="53" xfId="0" applyNumberFormat="1" applyFont="1" applyBorder="1" applyAlignment="1" applyProtection="1">
      <alignment horizontal="right" vertical="center"/>
    </xf>
    <xf numFmtId="4" fontId="94" fillId="0" borderId="53" xfId="0" applyNumberFormat="1" applyFont="1" applyFill="1" applyBorder="1" applyAlignment="1">
      <alignment horizontal="right" vertical="center" wrapText="1"/>
    </xf>
    <xf numFmtId="4" fontId="5" fillId="2" borderId="53" xfId="0" applyNumberFormat="1" applyFont="1" applyFill="1" applyBorder="1" applyAlignment="1" applyProtection="1">
      <alignment horizontal="right" vertical="center"/>
    </xf>
    <xf numFmtId="4" fontId="93" fillId="0" borderId="53" xfId="1" applyNumberFormat="1" applyFont="1" applyFill="1" applyBorder="1" applyAlignment="1" applyProtection="1">
      <alignment horizontal="right" vertical="center"/>
      <protection locked="0"/>
    </xf>
    <xf numFmtId="4" fontId="5" fillId="0" borderId="53" xfId="0" applyNumberFormat="1" applyFont="1" applyFill="1" applyBorder="1" applyAlignment="1" applyProtection="1">
      <alignment horizontal="right" vertical="center"/>
    </xf>
    <xf numFmtId="4" fontId="5" fillId="0" borderId="53" xfId="0" applyNumberFormat="1" applyFont="1" applyBorder="1" applyAlignment="1" applyProtection="1">
      <alignment horizontal="right" vertical="center"/>
    </xf>
    <xf numFmtId="4" fontId="6" fillId="2" borderId="53" xfId="0" applyNumberFormat="1" applyFont="1" applyFill="1" applyBorder="1" applyAlignment="1" applyProtection="1">
      <alignment horizontal="right" vertical="center"/>
    </xf>
    <xf numFmtId="0" fontId="10" fillId="0" borderId="53" xfId="0" applyFont="1" applyFill="1" applyBorder="1" applyAlignment="1" applyProtection="1">
      <alignment horizontal="right" vertical="center"/>
    </xf>
    <xf numFmtId="4" fontId="86" fillId="0" borderId="53" xfId="0" applyNumberFormat="1" applyFont="1" applyFill="1" applyBorder="1" applyAlignment="1">
      <alignment horizontal="right" vertical="center" wrapText="1"/>
    </xf>
    <xf numFmtId="4" fontId="86" fillId="0" borderId="53" xfId="12" applyNumberFormat="1" applyFont="1" applyFill="1" applyBorder="1" applyAlignment="1">
      <alignment horizontal="right" vertical="center" wrapText="1"/>
    </xf>
    <xf numFmtId="4" fontId="85" fillId="2" borderId="53" xfId="0" applyNumberFormat="1" applyFont="1" applyFill="1" applyBorder="1" applyAlignment="1" applyProtection="1">
      <alignment horizontal="right" vertical="center"/>
    </xf>
    <xf numFmtId="4" fontId="85" fillId="0" borderId="53" xfId="0" applyNumberFormat="1" applyFont="1" applyFill="1" applyBorder="1" applyAlignment="1" applyProtection="1">
      <alignment horizontal="right" vertical="center" wrapText="1"/>
    </xf>
    <xf numFmtId="0" fontId="0" fillId="0" borderId="53" xfId="0" applyBorder="1" applyAlignment="1">
      <alignment horizontal="right" vertical="center"/>
    </xf>
    <xf numFmtId="0" fontId="5" fillId="0" borderId="53" xfId="0" applyFont="1" applyBorder="1" applyAlignment="1" applyProtection="1">
      <alignment horizontal="right" vertical="center"/>
    </xf>
    <xf numFmtId="0" fontId="5" fillId="0" borderId="53" xfId="0" applyFont="1" applyFill="1" applyBorder="1" applyAlignment="1" applyProtection="1">
      <alignment horizontal="right" vertical="center"/>
    </xf>
    <xf numFmtId="4" fontId="5" fillId="0" borderId="53" xfId="12" applyNumberFormat="1" applyFont="1" applyFill="1" applyBorder="1" applyAlignment="1" applyProtection="1">
      <alignment horizontal="right" vertical="center" wrapText="1"/>
    </xf>
    <xf numFmtId="2" fontId="5" fillId="0" borderId="53" xfId="12" applyNumberFormat="1" applyFont="1" applyFill="1" applyBorder="1" applyAlignment="1" applyProtection="1">
      <alignment horizontal="right" vertical="center" wrapText="1"/>
    </xf>
    <xf numFmtId="0" fontId="8" fillId="0" borderId="53" xfId="12" applyFont="1" applyFill="1" applyBorder="1" applyAlignment="1" applyProtection="1">
      <alignment horizontal="right" vertical="center" wrapText="1"/>
    </xf>
    <xf numFmtId="0" fontId="87" fillId="0" borderId="53" xfId="3229" applyFont="1" applyFill="1" applyBorder="1" applyAlignment="1" applyProtection="1">
      <alignment horizontal="right" vertical="center" wrapText="1"/>
    </xf>
    <xf numFmtId="4" fontId="85" fillId="0" borderId="53" xfId="6" applyNumberFormat="1" applyFont="1" applyFill="1" applyBorder="1" applyAlignment="1" applyProtection="1">
      <alignment horizontal="right" vertical="center" wrapText="1"/>
    </xf>
    <xf numFmtId="4" fontId="85" fillId="0" borderId="53" xfId="1" applyNumberFormat="1" applyFont="1" applyFill="1" applyBorder="1" applyAlignment="1" applyProtection="1">
      <alignment horizontal="right" vertical="center"/>
    </xf>
    <xf numFmtId="4" fontId="85" fillId="0" borderId="53" xfId="0" applyNumberFormat="1" applyFont="1" applyFill="1" applyBorder="1" applyAlignment="1" applyProtection="1">
      <alignment horizontal="right" vertical="center"/>
    </xf>
    <xf numFmtId="0" fontId="0" fillId="0" borderId="53" xfId="0" applyBorder="1"/>
    <xf numFmtId="0" fontId="95" fillId="0" borderId="0" xfId="0" applyFont="1"/>
    <xf numFmtId="4" fontId="94" fillId="72" borderId="53" xfId="12" applyNumberFormat="1" applyFont="1" applyFill="1" applyBorder="1" applyAlignment="1">
      <alignment horizontal="right" vertical="center" wrapText="1"/>
    </xf>
    <xf numFmtId="4" fontId="0" fillId="0" borderId="0" xfId="0" applyNumberFormat="1"/>
    <xf numFmtId="0" fontId="0" fillId="72" borderId="0" xfId="0" applyFill="1"/>
    <xf numFmtId="4" fontId="0" fillId="72" borderId="0" xfId="0" applyNumberFormat="1" applyFill="1"/>
    <xf numFmtId="199" fontId="96" fillId="72" borderId="0" xfId="0" applyNumberFormat="1" applyFont="1" applyFill="1" applyBorder="1" applyAlignment="1" applyProtection="1">
      <alignment horizontal="center" vertical="center"/>
    </xf>
    <xf numFmtId="0" fontId="5" fillId="0" borderId="0" xfId="12" applyFont="1" applyFill="1" applyBorder="1" applyAlignment="1" applyProtection="1">
      <alignment horizontal="left" vertical="center" wrapText="1"/>
    </xf>
    <xf numFmtId="4" fontId="35" fillId="74" borderId="53" xfId="12" applyNumberFormat="1" applyFont="1" applyFill="1" applyBorder="1" applyAlignment="1">
      <alignment horizontal="right" vertical="center" wrapText="1"/>
    </xf>
    <xf numFmtId="4" fontId="94" fillId="74" borderId="53" xfId="12" applyNumberFormat="1" applyFont="1" applyFill="1" applyBorder="1" applyAlignment="1">
      <alignment horizontal="right" vertical="center" wrapText="1"/>
    </xf>
    <xf numFmtId="4" fontId="0" fillId="0" borderId="0" xfId="0" applyNumberFormat="1" applyProtection="1"/>
    <xf numFmtId="4" fontId="5" fillId="74" borderId="53" xfId="0" applyNumberFormat="1" applyFont="1" applyFill="1" applyBorder="1" applyAlignment="1" applyProtection="1">
      <alignment horizontal="right" vertical="center" wrapText="1"/>
    </xf>
    <xf numFmtId="1" fontId="97" fillId="76" borderId="49" xfId="11" applyNumberFormat="1" applyFont="1" applyFill="1" applyBorder="1" applyAlignment="1" applyProtection="1">
      <alignment horizontal="center" vertical="center"/>
    </xf>
    <xf numFmtId="0" fontId="103" fillId="0" borderId="32" xfId="0" applyFont="1" applyBorder="1" applyAlignment="1" applyProtection="1">
      <alignment horizontal="center" vertical="center" wrapText="1"/>
    </xf>
    <xf numFmtId="0" fontId="103" fillId="0" borderId="32" xfId="0" applyFont="1" applyBorder="1" applyAlignment="1" applyProtection="1">
      <alignment horizontal="center" vertical="center"/>
    </xf>
    <xf numFmtId="0" fontId="103" fillId="0" borderId="32" xfId="0" applyFont="1" applyBorder="1" applyAlignment="1" applyProtection="1">
      <alignment vertical="center" wrapText="1"/>
    </xf>
    <xf numFmtId="0" fontId="98" fillId="0" borderId="32" xfId="0" applyFont="1" applyBorder="1" applyProtection="1"/>
    <xf numFmtId="4" fontId="103" fillId="0" borderId="32" xfId="1" applyNumberFormat="1" applyFont="1" applyFill="1" applyBorder="1" applyAlignment="1" applyProtection="1">
      <alignment horizontal="right" vertical="center"/>
    </xf>
    <xf numFmtId="0" fontId="116" fillId="0" borderId="32" xfId="7" applyFont="1" applyBorder="1" applyAlignment="1" applyProtection="1">
      <alignment vertical="center" wrapText="1"/>
    </xf>
    <xf numFmtId="1" fontId="102" fillId="0" borderId="32" xfId="11" applyNumberFormat="1" applyFont="1" applyFill="1" applyBorder="1" applyAlignment="1" applyProtection="1">
      <alignment horizontal="center" vertical="center" wrapText="1"/>
    </xf>
    <xf numFmtId="0" fontId="102" fillId="0" borderId="49" xfId="0" applyFont="1" applyFill="1" applyBorder="1" applyAlignment="1" applyProtection="1">
      <alignment horizontal="right" vertical="center" wrapText="1"/>
    </xf>
    <xf numFmtId="0" fontId="98" fillId="0" borderId="49" xfId="0" applyFont="1" applyBorder="1" applyAlignment="1" applyProtection="1">
      <alignment horizontal="right"/>
    </xf>
    <xf numFmtId="49" fontId="102" fillId="75" borderId="32" xfId="11" applyNumberFormat="1" applyFont="1" applyFill="1" applyBorder="1" applyAlignment="1" applyProtection="1">
      <alignment horizontal="right" vertical="center" wrapText="1"/>
    </xf>
    <xf numFmtId="0" fontId="102" fillId="75" borderId="32" xfId="12" applyFont="1" applyFill="1" applyBorder="1" applyAlignment="1">
      <alignment vertical="center" wrapText="1"/>
    </xf>
    <xf numFmtId="0" fontId="102" fillId="75" borderId="32" xfId="12" applyFont="1" applyFill="1" applyBorder="1" applyAlignment="1" applyProtection="1">
      <alignment horizontal="center" vertical="center" wrapText="1"/>
    </xf>
    <xf numFmtId="4" fontId="102" fillId="75" borderId="32" xfId="0" applyNumberFormat="1" applyFont="1" applyFill="1" applyBorder="1" applyAlignment="1" applyProtection="1">
      <alignment horizontal="right" vertical="center" wrapText="1"/>
    </xf>
    <xf numFmtId="0" fontId="102" fillId="0" borderId="32" xfId="12" applyFont="1" applyFill="1" applyBorder="1" applyAlignment="1" applyProtection="1">
      <alignment vertical="center" wrapText="1"/>
    </xf>
    <xf numFmtId="4" fontId="102" fillId="0" borderId="32" xfId="0" applyNumberFormat="1" applyFont="1" applyFill="1" applyBorder="1" applyAlignment="1" applyProtection="1">
      <alignment horizontal="right" vertical="center" wrapText="1"/>
    </xf>
    <xf numFmtId="0" fontId="102" fillId="0" borderId="32" xfId="12" applyFont="1" applyFill="1" applyBorder="1" applyAlignment="1" applyProtection="1">
      <alignment horizontal="left" vertical="center" wrapText="1"/>
    </xf>
    <xf numFmtId="1" fontId="103" fillId="0" borderId="32" xfId="12" applyNumberFormat="1" applyFont="1" applyFill="1" applyBorder="1" applyAlignment="1" applyProtection="1">
      <alignment horizontal="center" vertical="center" wrapText="1"/>
    </xf>
    <xf numFmtId="0" fontId="122" fillId="0" borderId="32" xfId="7" applyFont="1" applyFill="1" applyBorder="1" applyAlignment="1" applyProtection="1">
      <alignment vertical="center" wrapText="1"/>
      <protection locked="0"/>
    </xf>
    <xf numFmtId="0" fontId="102" fillId="0" borderId="32" xfId="0" applyFont="1" applyFill="1" applyBorder="1" applyAlignment="1" applyProtection="1">
      <alignment horizontal="center" vertical="center" wrapText="1"/>
    </xf>
    <xf numFmtId="1" fontId="103" fillId="0" borderId="32" xfId="12" applyNumberFormat="1" applyFont="1" applyBorder="1" applyAlignment="1" applyProtection="1">
      <alignment horizontal="center" vertical="center" wrapText="1"/>
    </xf>
    <xf numFmtId="0" fontId="102" fillId="2" borderId="32" xfId="0" applyFont="1" applyFill="1" applyBorder="1" applyAlignment="1" applyProtection="1">
      <alignment horizontal="center" vertical="center" wrapText="1"/>
    </xf>
    <xf numFmtId="1" fontId="103" fillId="75" borderId="32" xfId="12" applyNumberFormat="1" applyFont="1" applyFill="1" applyBorder="1" applyAlignment="1" applyProtection="1">
      <alignment horizontal="right" vertical="center" wrapText="1"/>
    </xf>
    <xf numFmtId="0" fontId="102" fillId="75" borderId="32" xfId="7" applyFont="1" applyFill="1" applyBorder="1" applyAlignment="1" applyProtection="1">
      <alignment vertical="center" wrapText="1"/>
      <protection locked="0"/>
    </xf>
    <xf numFmtId="0" fontId="102" fillId="75" borderId="32" xfId="0" applyFont="1" applyFill="1" applyBorder="1" applyAlignment="1" applyProtection="1">
      <alignment horizontal="center" vertical="center" wrapText="1"/>
    </xf>
    <xf numFmtId="0" fontId="116" fillId="75" borderId="32" xfId="0" applyFont="1" applyFill="1" applyBorder="1" applyAlignment="1" applyProtection="1">
      <alignment vertical="center" wrapText="1"/>
    </xf>
    <xf numFmtId="0" fontId="116" fillId="78" borderId="32" xfId="0" applyFont="1" applyFill="1" applyBorder="1" applyAlignment="1" applyProtection="1">
      <alignment vertical="center" wrapText="1"/>
    </xf>
    <xf numFmtId="0" fontId="102" fillId="78" borderId="32" xfId="0" applyFont="1" applyFill="1" applyBorder="1" applyAlignment="1" applyProtection="1">
      <alignment horizontal="center" vertical="center" wrapText="1"/>
    </xf>
    <xf numFmtId="4" fontId="102" fillId="78" borderId="32" xfId="0" applyNumberFormat="1" applyFont="1" applyFill="1" applyBorder="1" applyAlignment="1" applyProtection="1">
      <alignment horizontal="right" vertical="center" wrapText="1"/>
    </xf>
    <xf numFmtId="0" fontId="116" fillId="2" borderId="32" xfId="0" applyFont="1" applyFill="1" applyBorder="1" applyAlignment="1" applyProtection="1">
      <alignment horizontal="center" vertical="center" wrapText="1"/>
    </xf>
    <xf numFmtId="0" fontId="117" fillId="2" borderId="32" xfId="7" applyFont="1" applyFill="1" applyBorder="1" applyAlignment="1" applyProtection="1">
      <alignment vertical="center" wrapText="1"/>
    </xf>
    <xf numFmtId="0" fontId="103" fillId="78" borderId="32" xfId="12" applyFont="1" applyFill="1" applyBorder="1" applyAlignment="1" applyProtection="1">
      <alignment horizontal="right" vertical="center" wrapText="1"/>
    </xf>
    <xf numFmtId="0" fontId="102" fillId="78" borderId="32" xfId="12" applyFont="1" applyFill="1" applyBorder="1" applyAlignment="1">
      <alignment vertical="center" wrapText="1"/>
    </xf>
    <xf numFmtId="0" fontId="113" fillId="78" borderId="32" xfId="12" applyFont="1" applyFill="1" applyBorder="1" applyAlignment="1">
      <alignment vertical="center" wrapText="1"/>
    </xf>
    <xf numFmtId="1" fontId="103" fillId="2" borderId="32" xfId="12" applyNumberFormat="1" applyFont="1" applyFill="1" applyBorder="1" applyAlignment="1" applyProtection="1">
      <alignment horizontal="center" vertical="center" wrapText="1"/>
    </xf>
    <xf numFmtId="0" fontId="122" fillId="2" borderId="32" xfId="7" applyFont="1" applyFill="1" applyBorder="1" applyAlignment="1" applyProtection="1">
      <alignment vertical="center" wrapText="1"/>
    </xf>
    <xf numFmtId="0" fontId="102" fillId="2" borderId="32" xfId="7" applyFont="1" applyFill="1" applyBorder="1" applyAlignment="1" applyProtection="1">
      <alignment horizontal="center" vertical="center"/>
    </xf>
    <xf numFmtId="0" fontId="102" fillId="0" borderId="32" xfId="7" applyFont="1" applyFill="1" applyBorder="1" applyAlignment="1">
      <alignment vertical="center" wrapText="1"/>
    </xf>
    <xf numFmtId="0" fontId="102" fillId="0" borderId="32" xfId="12" applyFont="1" applyFill="1" applyBorder="1" applyAlignment="1">
      <alignment horizontal="center" vertical="center" wrapText="1"/>
    </xf>
    <xf numFmtId="0" fontId="116" fillId="0" borderId="32" xfId="7" applyFont="1" applyFill="1" applyBorder="1" applyAlignment="1" applyProtection="1">
      <alignment vertical="center" wrapText="1"/>
      <protection locked="0"/>
    </xf>
    <xf numFmtId="0" fontId="103" fillId="0" borderId="32" xfId="0" applyFont="1" applyFill="1" applyBorder="1" applyAlignment="1" applyProtection="1">
      <alignment horizontal="center" vertical="center" wrapText="1"/>
      <protection locked="0"/>
    </xf>
    <xf numFmtId="0" fontId="122" fillId="0" borderId="32" xfId="12" applyFont="1" applyFill="1" applyBorder="1" applyAlignment="1">
      <alignment vertical="center" wrapText="1"/>
    </xf>
    <xf numFmtId="0" fontId="117" fillId="2" borderId="32" xfId="0" applyFont="1" applyFill="1" applyBorder="1" applyAlignment="1" applyProtection="1">
      <alignment vertical="center" wrapText="1"/>
    </xf>
    <xf numFmtId="0" fontId="116" fillId="2" borderId="32" xfId="0" applyFont="1" applyFill="1" applyBorder="1" applyAlignment="1" applyProtection="1">
      <alignment vertical="center" wrapText="1"/>
    </xf>
    <xf numFmtId="2" fontId="103" fillId="78" borderId="32" xfId="12" applyNumberFormat="1" applyFont="1" applyFill="1" applyBorder="1" applyAlignment="1" applyProtection="1">
      <alignment horizontal="right" vertical="center" wrapText="1"/>
    </xf>
    <xf numFmtId="1" fontId="103" fillId="78" borderId="32" xfId="12" applyNumberFormat="1" applyFont="1" applyFill="1" applyBorder="1" applyAlignment="1" applyProtection="1">
      <alignment horizontal="right" vertical="center" wrapText="1"/>
    </xf>
    <xf numFmtId="0" fontId="103" fillId="78" borderId="32" xfId="0" applyFont="1" applyFill="1" applyBorder="1" applyAlignment="1" applyProtection="1">
      <alignment vertical="center" wrapText="1"/>
    </xf>
    <xf numFmtId="0" fontId="116" fillId="78" borderId="32" xfId="0" applyFont="1" applyFill="1" applyBorder="1" applyAlignment="1">
      <alignment vertical="center" wrapText="1"/>
    </xf>
    <xf numFmtId="0" fontId="115" fillId="2" borderId="32" xfId="0" applyFont="1" applyFill="1" applyBorder="1" applyAlignment="1" applyProtection="1">
      <alignment vertical="center" wrapText="1"/>
    </xf>
    <xf numFmtId="0" fontId="114" fillId="2" borderId="32" xfId="0" applyFont="1" applyFill="1" applyBorder="1" applyAlignment="1" applyProtection="1">
      <alignment horizontal="center" vertical="center" wrapText="1"/>
    </xf>
    <xf numFmtId="0" fontId="117" fillId="0" borderId="32" xfId="0" applyFont="1" applyBorder="1" applyAlignment="1" applyProtection="1">
      <alignment vertical="center" wrapText="1"/>
    </xf>
    <xf numFmtId="0" fontId="102" fillId="0" borderId="32" xfId="0" applyFont="1" applyBorder="1" applyAlignment="1" applyProtection="1">
      <alignment horizontal="center" vertical="center" wrapText="1"/>
    </xf>
    <xf numFmtId="0" fontId="122" fillId="0" borderId="32" xfId="7" applyFont="1" applyBorder="1" applyAlignment="1" applyProtection="1">
      <alignment vertical="center" wrapText="1"/>
    </xf>
    <xf numFmtId="0" fontId="102" fillId="0" borderId="32" xfId="7" applyFont="1" applyBorder="1" applyAlignment="1" applyProtection="1">
      <alignment horizontal="center" vertical="center"/>
    </xf>
    <xf numFmtId="0" fontId="117" fillId="0" borderId="32" xfId="0" applyFont="1" applyFill="1" applyBorder="1" applyAlignment="1" applyProtection="1">
      <alignment vertical="center" wrapText="1"/>
    </xf>
    <xf numFmtId="1" fontId="114" fillId="0" borderId="32" xfId="12" applyNumberFormat="1" applyFont="1" applyBorder="1" applyAlignment="1" applyProtection="1">
      <alignment horizontal="center" vertical="center" wrapText="1"/>
    </xf>
    <xf numFmtId="0" fontId="128" fillId="0" borderId="32" xfId="12" applyFont="1" applyFill="1" applyBorder="1" applyAlignment="1">
      <alignment horizontal="center" vertical="center" wrapText="1"/>
    </xf>
    <xf numFmtId="0" fontId="116" fillId="0" borderId="32" xfId="0" applyFont="1" applyBorder="1" applyAlignment="1" applyProtection="1">
      <alignment vertical="center" wrapText="1"/>
    </xf>
    <xf numFmtId="0" fontId="102" fillId="0" borderId="49" xfId="0" applyFont="1" applyBorder="1" applyAlignment="1" applyProtection="1">
      <alignment horizontal="right"/>
    </xf>
    <xf numFmtId="0" fontId="98" fillId="0" borderId="49" xfId="0" applyFont="1" applyFill="1" applyBorder="1" applyAlignment="1" applyProtection="1">
      <alignment horizontal="right"/>
    </xf>
    <xf numFmtId="0" fontId="102" fillId="80" borderId="32" xfId="0" applyFont="1" applyFill="1" applyBorder="1" applyAlignment="1" applyProtection="1">
      <alignment horizontal="right" vertical="center" wrapText="1"/>
    </xf>
    <xf numFmtId="0" fontId="116" fillId="80" borderId="32" xfId="0" applyFont="1" applyFill="1" applyBorder="1" applyAlignment="1" applyProtection="1">
      <alignment vertical="center" wrapText="1"/>
    </xf>
    <xf numFmtId="0" fontId="102" fillId="80" borderId="32" xfId="0" applyFont="1" applyFill="1" applyBorder="1" applyAlignment="1" applyProtection="1">
      <alignment horizontal="center" vertical="center" wrapText="1"/>
    </xf>
    <xf numFmtId="4" fontId="103" fillId="80" borderId="32" xfId="1" applyNumberFormat="1" applyFont="1" applyFill="1" applyBorder="1" applyAlignment="1" applyProtection="1">
      <alignment horizontal="right" vertical="center"/>
    </xf>
    <xf numFmtId="4" fontId="102" fillId="80" borderId="32" xfId="0" applyNumberFormat="1" applyFont="1" applyFill="1" applyBorder="1" applyAlignment="1" applyProtection="1">
      <alignment horizontal="right" vertical="center" wrapText="1"/>
    </xf>
    <xf numFmtId="4" fontId="102" fillId="2" borderId="32" xfId="0" applyNumberFormat="1" applyFont="1" applyFill="1" applyBorder="1" applyAlignment="1" applyProtection="1">
      <alignment horizontal="right" vertical="center" wrapText="1"/>
    </xf>
    <xf numFmtId="49" fontId="102" fillId="80" borderId="32" xfId="11" applyNumberFormat="1" applyFont="1" applyFill="1" applyBorder="1" applyAlignment="1" applyProtection="1">
      <alignment horizontal="right" vertical="center" wrapText="1"/>
    </xf>
    <xf numFmtId="0" fontId="103" fillId="80" borderId="32" xfId="0" applyFont="1" applyFill="1" applyBorder="1" applyAlignment="1" applyProtection="1">
      <alignment vertical="center" wrapText="1"/>
    </xf>
    <xf numFmtId="0" fontId="103" fillId="80" borderId="32" xfId="12" applyFont="1" applyFill="1" applyBorder="1" applyAlignment="1" applyProtection="1">
      <alignment horizontal="right" vertical="center" wrapText="1"/>
    </xf>
    <xf numFmtId="49" fontId="103" fillId="80" borderId="32" xfId="0" applyNumberFormat="1" applyFont="1" applyFill="1" applyBorder="1" applyAlignment="1" applyProtection="1">
      <alignment horizontal="right" vertical="center"/>
    </xf>
    <xf numFmtId="0" fontId="116" fillId="80" borderId="32" xfId="7" applyFont="1" applyFill="1" applyBorder="1" applyAlignment="1" applyProtection="1">
      <alignment vertical="center" wrapText="1"/>
    </xf>
    <xf numFmtId="0" fontId="102" fillId="80" borderId="32" xfId="7" applyFont="1" applyFill="1" applyBorder="1" applyAlignment="1" applyProtection="1">
      <alignment horizontal="center" vertical="center" wrapText="1"/>
    </xf>
    <xf numFmtId="49" fontId="103" fillId="0" borderId="32" xfId="0" applyNumberFormat="1" applyFont="1" applyFill="1" applyBorder="1" applyAlignment="1" applyProtection="1">
      <alignment horizontal="center" vertical="center"/>
    </xf>
    <xf numFmtId="0" fontId="130" fillId="0" borderId="32" xfId="0" applyFont="1" applyFill="1" applyBorder="1" applyAlignment="1" applyProtection="1">
      <alignment horizontal="center" vertical="center" wrapText="1"/>
      <protection locked="0"/>
    </xf>
    <xf numFmtId="0" fontId="102" fillId="0" borderId="32" xfId="12" applyFont="1" applyFill="1" applyBorder="1" applyAlignment="1">
      <alignment vertical="center" wrapText="1"/>
    </xf>
    <xf numFmtId="0" fontId="114" fillId="80" borderId="32" xfId="0" applyFont="1" applyFill="1" applyBorder="1" applyAlignment="1" applyProtection="1">
      <alignment horizontal="right" vertical="center"/>
    </xf>
    <xf numFmtId="0" fontId="114" fillId="80" borderId="32" xfId="0" applyFont="1" applyFill="1" applyBorder="1" applyAlignment="1" applyProtection="1">
      <alignment horizontal="center" vertical="center" wrapText="1"/>
    </xf>
    <xf numFmtId="4" fontId="103" fillId="80" borderId="32" xfId="0" applyNumberFormat="1" applyFont="1" applyFill="1" applyBorder="1" applyAlignment="1" applyProtection="1">
      <alignment horizontal="right" vertical="center"/>
    </xf>
    <xf numFmtId="4" fontId="103" fillId="80" borderId="32" xfId="0" applyNumberFormat="1" applyFont="1" applyFill="1" applyBorder="1" applyAlignment="1" applyProtection="1">
      <alignment horizontal="left" vertical="center"/>
    </xf>
    <xf numFmtId="4" fontId="103" fillId="80" borderId="32" xfId="0" applyNumberFormat="1" applyFont="1" applyFill="1" applyBorder="1" applyAlignment="1" applyProtection="1">
      <alignment horizontal="center" vertical="center" wrapText="1"/>
    </xf>
    <xf numFmtId="0" fontId="116" fillId="0" borderId="32" xfId="7" applyFont="1" applyBorder="1" applyAlignment="1" applyProtection="1">
      <alignment horizontal="left" vertical="center" wrapText="1"/>
    </xf>
    <xf numFmtId="0" fontId="121" fillId="0" borderId="0" xfId="0" applyFont="1" applyFill="1" applyBorder="1" applyAlignment="1" applyProtection="1">
      <alignment horizontal="center" vertical="center"/>
    </xf>
    <xf numFmtId="4" fontId="103" fillId="0" borderId="0" xfId="0" applyNumberFormat="1" applyFont="1" applyFill="1" applyBorder="1" applyAlignment="1" applyProtection="1">
      <alignment horizontal="right" vertical="center"/>
    </xf>
    <xf numFmtId="4" fontId="103" fillId="0" borderId="0" xfId="0" applyNumberFormat="1" applyFont="1" applyFill="1" applyBorder="1" applyAlignment="1" applyProtection="1">
      <alignment horizontal="left" vertical="center"/>
    </xf>
    <xf numFmtId="4" fontId="103" fillId="0" borderId="0" xfId="0" applyNumberFormat="1" applyFont="1" applyFill="1" applyBorder="1" applyAlignment="1" applyProtection="1">
      <alignment horizontal="center" vertical="center" wrapText="1"/>
    </xf>
    <xf numFmtId="4" fontId="103" fillId="0" borderId="0" xfId="1" applyNumberFormat="1" applyFont="1" applyFill="1" applyBorder="1" applyAlignment="1" applyProtection="1">
      <alignment horizontal="left" vertical="center"/>
    </xf>
    <xf numFmtId="4" fontId="103" fillId="0" borderId="0" xfId="1" applyNumberFormat="1" applyFont="1" applyFill="1" applyBorder="1" applyAlignment="1" applyProtection="1">
      <alignment horizontal="right" vertical="center"/>
    </xf>
    <xf numFmtId="0" fontId="136" fillId="0" borderId="0" xfId="0" applyFont="1" applyProtection="1"/>
    <xf numFmtId="4" fontId="138" fillId="0" borderId="0" xfId="3230" applyNumberFormat="1" applyFont="1" applyAlignment="1" applyProtection="1">
      <alignment horizontal="left"/>
    </xf>
    <xf numFmtId="4" fontId="102" fillId="0" borderId="0" xfId="7" applyNumberFormat="1" applyFont="1" applyAlignment="1" applyProtection="1">
      <alignment horizontal="left"/>
    </xf>
    <xf numFmtId="0" fontId="102" fillId="0" borderId="0" xfId="7" applyFont="1" applyAlignment="1" applyProtection="1">
      <alignment horizontal="left"/>
    </xf>
    <xf numFmtId="0" fontId="102" fillId="0" borderId="0" xfId="7" applyFont="1" applyProtection="1"/>
    <xf numFmtId="0" fontId="137" fillId="0" borderId="0" xfId="7" applyFont="1" applyAlignment="1" applyProtection="1">
      <alignment horizontal="left"/>
    </xf>
    <xf numFmtId="0" fontId="103" fillId="0" borderId="28" xfId="0" applyFont="1" applyBorder="1" applyAlignment="1" applyProtection="1">
      <alignment horizontal="center" vertical="center"/>
    </xf>
    <xf numFmtId="0" fontId="103" fillId="69" borderId="28" xfId="0" applyFont="1" applyFill="1" applyBorder="1" applyAlignment="1" applyProtection="1">
      <alignment horizontal="center" vertical="center"/>
    </xf>
    <xf numFmtId="0" fontId="116" fillId="0" borderId="28" xfId="0" applyFont="1" applyFill="1" applyBorder="1" applyAlignment="1" applyProtection="1">
      <alignment horizontal="center" vertical="center" wrapText="1"/>
    </xf>
    <xf numFmtId="0" fontId="116" fillId="69" borderId="28" xfId="0" applyFont="1" applyFill="1" applyBorder="1" applyAlignment="1" applyProtection="1">
      <alignment horizontal="center" vertical="center" wrapText="1"/>
    </xf>
    <xf numFmtId="0" fontId="116" fillId="2" borderId="28" xfId="0" applyFont="1" applyFill="1" applyBorder="1" applyAlignment="1" applyProtection="1">
      <alignment horizontal="center" vertical="center" wrapText="1"/>
    </xf>
    <xf numFmtId="0" fontId="116" fillId="2" borderId="32" xfId="0" applyFont="1" applyFill="1" applyBorder="1" applyAlignment="1" applyProtection="1">
      <alignment horizontal="justify" vertical="center" wrapText="1"/>
    </xf>
    <xf numFmtId="0" fontId="116" fillId="80" borderId="32" xfId="0" applyFont="1" applyFill="1" applyBorder="1" applyAlignment="1" applyProtection="1">
      <alignment horizontal="justify" vertical="center" wrapText="1"/>
    </xf>
    <xf numFmtId="4" fontId="105" fillId="0" borderId="58" xfId="0" applyNumberFormat="1" applyFont="1" applyFill="1" applyBorder="1" applyAlignment="1" applyProtection="1">
      <alignment horizontal="center" vertical="center" wrapText="1"/>
    </xf>
    <xf numFmtId="0" fontId="140" fillId="0" borderId="0" xfId="0" applyFont="1" applyAlignment="1" applyProtection="1">
      <alignment horizontal="center"/>
    </xf>
    <xf numFmtId="0" fontId="141" fillId="0" borderId="0" xfId="0" applyFont="1" applyAlignment="1" applyProtection="1">
      <alignment horizontal="center" vertical="center"/>
    </xf>
    <xf numFmtId="0" fontId="116" fillId="2" borderId="32" xfId="7" applyFont="1" applyFill="1" applyBorder="1" applyAlignment="1" applyProtection="1">
      <alignment horizontal="justify" vertical="center" wrapText="1"/>
    </xf>
    <xf numFmtId="0" fontId="102" fillId="2" borderId="32" xfId="7" applyFont="1" applyFill="1" applyBorder="1" applyAlignment="1" applyProtection="1">
      <alignment horizontal="justify" vertical="center" wrapText="1"/>
    </xf>
    <xf numFmtId="0" fontId="122" fillId="0" borderId="32" xfId="7" applyFont="1" applyFill="1" applyBorder="1" applyAlignment="1">
      <alignment horizontal="justify" vertical="center" wrapText="1"/>
    </xf>
    <xf numFmtId="0" fontId="116" fillId="0" borderId="32" xfId="7" applyFont="1" applyFill="1" applyBorder="1" applyAlignment="1" applyProtection="1">
      <alignment horizontal="justify" vertical="center" wrapText="1"/>
      <protection locked="0"/>
    </xf>
    <xf numFmtId="0" fontId="117" fillId="0" borderId="32" xfId="0" applyFont="1" applyFill="1" applyBorder="1" applyAlignment="1" applyProtection="1">
      <alignment horizontal="justify" vertical="center" wrapText="1"/>
    </xf>
    <xf numFmtId="0" fontId="116" fillId="78" borderId="32" xfId="0" applyFont="1" applyFill="1" applyBorder="1" applyAlignment="1" applyProtection="1">
      <alignment horizontal="justify" vertical="center" wrapText="1"/>
    </xf>
    <xf numFmtId="0" fontId="103" fillId="78" borderId="32" xfId="0" applyFont="1" applyFill="1" applyBorder="1" applyAlignment="1" applyProtection="1">
      <alignment horizontal="justify" vertical="center" wrapText="1"/>
    </xf>
    <xf numFmtId="0" fontId="117" fillId="0" borderId="32" xfId="7" applyFont="1" applyFill="1" applyBorder="1" applyAlignment="1" applyProtection="1">
      <alignment horizontal="justify" vertical="center" wrapText="1"/>
      <protection locked="0"/>
    </xf>
    <xf numFmtId="0" fontId="103" fillId="0" borderId="32" xfId="763" applyFont="1" applyFill="1" applyBorder="1" applyAlignment="1">
      <alignment horizontal="justify" vertical="center" wrapText="1"/>
    </xf>
    <xf numFmtId="0" fontId="116" fillId="0" borderId="32" xfId="7" applyFont="1" applyBorder="1" applyAlignment="1" applyProtection="1">
      <alignment horizontal="justify" vertical="center" wrapText="1"/>
    </xf>
    <xf numFmtId="0" fontId="114" fillId="80" borderId="32" xfId="7" applyFont="1" applyFill="1" applyBorder="1" applyAlignment="1" applyProtection="1">
      <alignment horizontal="justify" vertical="center" wrapText="1"/>
    </xf>
    <xf numFmtId="0" fontId="88" fillId="0" borderId="41" xfId="0" applyFont="1" applyFill="1" applyBorder="1" applyAlignment="1" applyProtection="1">
      <alignment horizontal="center" vertical="center"/>
    </xf>
    <xf numFmtId="0" fontId="100" fillId="0" borderId="72" xfId="0" applyFont="1" applyBorder="1" applyAlignment="1">
      <alignment horizontal="right" vertical="center"/>
    </xf>
    <xf numFmtId="0" fontId="98" fillId="0" borderId="49" xfId="0" applyFont="1" applyBorder="1" applyProtection="1"/>
    <xf numFmtId="1" fontId="102" fillId="0" borderId="49" xfId="11" applyNumberFormat="1" applyFont="1" applyFill="1" applyBorder="1" applyAlignment="1" applyProtection="1">
      <alignment horizontal="center" vertical="center" wrapText="1"/>
    </xf>
    <xf numFmtId="0" fontId="114" fillId="0" borderId="49" xfId="12" applyFont="1" applyFill="1" applyBorder="1" applyAlignment="1" applyProtection="1">
      <alignment vertical="center" wrapText="1"/>
    </xf>
    <xf numFmtId="0" fontId="116" fillId="0" borderId="49" xfId="0" applyFont="1" applyBorder="1" applyAlignment="1" applyProtection="1">
      <alignment vertical="center" wrapText="1"/>
    </xf>
    <xf numFmtId="0" fontId="102" fillId="0" borderId="49" xfId="0" applyFont="1" applyBorder="1" applyAlignment="1" applyProtection="1">
      <alignment horizontal="center" vertical="center" wrapText="1"/>
    </xf>
    <xf numFmtId="0" fontId="102" fillId="78" borderId="32" xfId="0" applyFont="1" applyFill="1" applyBorder="1" applyAlignment="1" applyProtection="1">
      <alignment horizontal="center" vertical="center" wrapText="1"/>
    </xf>
    <xf numFmtId="1" fontId="121" fillId="77" borderId="0" xfId="11" applyNumberFormat="1" applyFont="1" applyFill="1" applyBorder="1" applyAlignment="1" applyProtection="1">
      <alignment horizontal="center" vertical="center"/>
    </xf>
    <xf numFmtId="0" fontId="0" fillId="0" borderId="46" xfId="0" applyFill="1" applyBorder="1" applyProtection="1"/>
    <xf numFmtId="4" fontId="7" fillId="0" borderId="46" xfId="0" applyNumberFormat="1" applyFont="1" applyFill="1" applyBorder="1" applyAlignment="1" applyProtection="1">
      <alignment vertical="center"/>
    </xf>
    <xf numFmtId="1" fontId="103" fillId="78" borderId="0" xfId="12" applyNumberFormat="1" applyFont="1" applyFill="1" applyBorder="1" applyAlignment="1" applyProtection="1">
      <alignment horizontal="right" vertical="center" wrapText="1"/>
    </xf>
    <xf numFmtId="0" fontId="103" fillId="78" borderId="0" xfId="0" applyFont="1" applyFill="1" applyBorder="1" applyAlignment="1" applyProtection="1">
      <alignment vertical="center" wrapText="1"/>
    </xf>
    <xf numFmtId="0" fontId="102" fillId="78" borderId="0" xfId="0" applyFont="1" applyFill="1" applyBorder="1" applyAlignment="1" applyProtection="1">
      <alignment horizontal="center" vertical="center" wrapText="1"/>
    </xf>
    <xf numFmtId="0" fontId="102" fillId="0" borderId="0" xfId="7" applyFont="1" applyBorder="1" applyAlignment="1" applyProtection="1">
      <alignment horizontal="justify" vertical="center" wrapText="1"/>
    </xf>
    <xf numFmtId="4" fontId="102" fillId="78" borderId="0" xfId="0" applyNumberFormat="1" applyFont="1" applyFill="1" applyBorder="1" applyAlignment="1" applyProtection="1">
      <alignment horizontal="right" vertical="center" wrapText="1"/>
    </xf>
    <xf numFmtId="1" fontId="114" fillId="0" borderId="32" xfId="12" applyNumberFormat="1" applyFont="1" applyFill="1" applyBorder="1" applyAlignment="1" applyProtection="1">
      <alignment horizontal="center" vertical="center" wrapText="1"/>
    </xf>
    <xf numFmtId="1" fontId="114" fillId="81" borderId="32" xfId="12" applyNumberFormat="1" applyFont="1" applyFill="1" applyBorder="1" applyAlignment="1" applyProtection="1">
      <alignment horizontal="right" vertical="center" wrapText="1"/>
    </xf>
    <xf numFmtId="0" fontId="103" fillId="81" borderId="32" xfId="763" applyFont="1" applyFill="1" applyBorder="1" applyAlignment="1">
      <alignment horizontal="left" vertical="center" wrapText="1"/>
    </xf>
    <xf numFmtId="0" fontId="103" fillId="81" borderId="32" xfId="763" applyFont="1" applyFill="1" applyBorder="1" applyAlignment="1">
      <alignment horizontal="center" vertical="center" wrapText="1"/>
    </xf>
    <xf numFmtId="4" fontId="102" fillId="81" borderId="32" xfId="0" applyNumberFormat="1" applyFont="1" applyFill="1" applyBorder="1" applyAlignment="1" applyProtection="1">
      <alignment horizontal="right" vertical="center" wrapText="1"/>
    </xf>
    <xf numFmtId="198" fontId="0" fillId="72" borderId="46" xfId="0" applyNumberFormat="1" applyFill="1" applyBorder="1" applyAlignment="1" applyProtection="1">
      <alignment horizontal="center"/>
    </xf>
    <xf numFmtId="198" fontId="143" fillId="2" borderId="34" xfId="0" applyNumberFormat="1" applyFont="1" applyFill="1" applyBorder="1" applyAlignment="1" applyProtection="1">
      <alignment horizontal="center" vertical="center" wrapText="1"/>
    </xf>
    <xf numFmtId="198" fontId="143" fillId="2" borderId="38" xfId="0" applyNumberFormat="1" applyFont="1" applyFill="1" applyBorder="1" applyAlignment="1" applyProtection="1">
      <alignment horizontal="center" vertical="center" wrapText="1"/>
    </xf>
    <xf numFmtId="0" fontId="98" fillId="0" borderId="0" xfId="0" applyFont="1" applyAlignment="1" applyProtection="1">
      <alignment horizontal="center"/>
    </xf>
    <xf numFmtId="1" fontId="121" fillId="79" borderId="77" xfId="12" applyNumberFormat="1" applyFont="1" applyFill="1" applyBorder="1" applyAlignment="1" applyProtection="1">
      <alignment horizontal="left" vertical="center" wrapText="1"/>
    </xf>
    <xf numFmtId="1" fontId="121" fillId="79" borderId="78" xfId="12" applyNumberFormat="1" applyFont="1" applyFill="1" applyBorder="1" applyAlignment="1" applyProtection="1">
      <alignment horizontal="left" vertical="center" wrapText="1"/>
    </xf>
    <xf numFmtId="1" fontId="121" fillId="79" borderId="79" xfId="12" applyNumberFormat="1" applyFont="1" applyFill="1" applyBorder="1" applyAlignment="1" applyProtection="1">
      <alignment horizontal="left" vertical="center" wrapText="1"/>
    </xf>
    <xf numFmtId="1" fontId="121" fillId="79" borderId="80" xfId="12" applyNumberFormat="1" applyFont="1" applyFill="1" applyBorder="1" applyAlignment="1" applyProtection="1">
      <alignment horizontal="left" vertical="center" wrapText="1"/>
    </xf>
    <xf numFmtId="1" fontId="121" fillId="79" borderId="81" xfId="12" applyNumberFormat="1" applyFont="1" applyFill="1" applyBorder="1" applyAlignment="1" applyProtection="1">
      <alignment horizontal="left" vertical="center" wrapText="1"/>
    </xf>
    <xf numFmtId="1" fontId="121" fillId="79" borderId="82" xfId="12" applyNumberFormat="1" applyFont="1" applyFill="1" applyBorder="1" applyAlignment="1" applyProtection="1">
      <alignment horizontal="left" vertical="center" wrapText="1"/>
    </xf>
    <xf numFmtId="1" fontId="129" fillId="79" borderId="84" xfId="12" applyNumberFormat="1" applyFont="1" applyFill="1" applyBorder="1" applyAlignment="1" applyProtection="1">
      <alignment horizontal="center" vertical="top" wrapText="1"/>
    </xf>
    <xf numFmtId="1" fontId="129" fillId="79" borderId="69" xfId="12" applyNumberFormat="1" applyFont="1" applyFill="1" applyBorder="1" applyAlignment="1" applyProtection="1">
      <alignment horizontal="center" vertical="top" wrapText="1"/>
    </xf>
    <xf numFmtId="199" fontId="107" fillId="72" borderId="83" xfId="12" applyNumberFormat="1" applyFont="1" applyFill="1" applyBorder="1" applyAlignment="1" applyProtection="1">
      <alignment horizontal="center" vertical="center" wrapText="1"/>
      <protection locked="0"/>
    </xf>
    <xf numFmtId="199" fontId="107" fillId="72" borderId="68" xfId="12" applyNumberFormat="1" applyFont="1" applyFill="1" applyBorder="1" applyAlignment="1" applyProtection="1">
      <alignment horizontal="center" vertical="center" wrapText="1"/>
      <protection locked="0"/>
    </xf>
    <xf numFmtId="0" fontId="102" fillId="75" borderId="34" xfId="0" applyFont="1" applyFill="1" applyBorder="1" applyAlignment="1" applyProtection="1">
      <alignment horizontal="center" vertical="center" wrapText="1"/>
    </xf>
    <xf numFmtId="0" fontId="102" fillId="75" borderId="38" xfId="0" applyFont="1" applyFill="1" applyBorder="1" applyAlignment="1" applyProtection="1">
      <alignment horizontal="center" vertical="center" wrapText="1"/>
    </xf>
    <xf numFmtId="0" fontId="102" fillId="2" borderId="34" xfId="0" applyFont="1" applyFill="1" applyBorder="1" applyAlignment="1" applyProtection="1">
      <alignment horizontal="justify" vertical="center" wrapText="1"/>
    </xf>
    <xf numFmtId="0" fontId="102" fillId="2" borderId="38" xfId="0" applyFont="1" applyFill="1" applyBorder="1" applyAlignment="1" applyProtection="1">
      <alignment horizontal="justify" vertical="center" wrapText="1"/>
    </xf>
    <xf numFmtId="0" fontId="98" fillId="75" borderId="32" xfId="0" applyFont="1" applyFill="1" applyBorder="1" applyAlignment="1" applyProtection="1">
      <alignment horizontal="left"/>
    </xf>
    <xf numFmtId="0" fontId="102" fillId="0" borderId="32" xfId="12" applyFont="1" applyFill="1" applyBorder="1" applyAlignment="1" applyProtection="1">
      <alignment horizontal="justify" vertical="center" wrapText="1"/>
    </xf>
    <xf numFmtId="0" fontId="123" fillId="0" borderId="32" xfId="12" applyFont="1" applyFill="1" applyBorder="1" applyAlignment="1" applyProtection="1">
      <alignment horizontal="justify" vertical="center" wrapText="1"/>
    </xf>
    <xf numFmtId="0" fontId="114" fillId="0" borderId="32" xfId="12" applyFont="1" applyFill="1" applyBorder="1" applyAlignment="1" applyProtection="1">
      <alignment horizontal="justify" vertical="center" wrapText="1"/>
    </xf>
    <xf numFmtId="0" fontId="102" fillId="0" borderId="32" xfId="7" applyFont="1" applyBorder="1" applyAlignment="1" applyProtection="1">
      <alignment horizontal="justify" vertical="center" wrapText="1"/>
    </xf>
    <xf numFmtId="0" fontId="110" fillId="0" borderId="59" xfId="0" applyFont="1" applyBorder="1" applyAlignment="1" applyProtection="1">
      <alignment horizontal="right" wrapText="1"/>
    </xf>
    <xf numFmtId="0" fontId="110" fillId="0" borderId="44" xfId="0" applyFont="1" applyBorder="1" applyAlignment="1" applyProtection="1">
      <alignment horizontal="right" vertical="center" wrapText="1"/>
    </xf>
    <xf numFmtId="0" fontId="110" fillId="0" borderId="43" xfId="0" applyFont="1" applyBorder="1" applyAlignment="1" applyProtection="1">
      <alignment horizontal="right" vertical="center" wrapText="1"/>
    </xf>
    <xf numFmtId="0" fontId="110" fillId="0" borderId="45" xfId="0" applyFont="1" applyBorder="1" applyAlignment="1" applyProtection="1">
      <alignment horizontal="right" vertical="center" wrapText="1"/>
    </xf>
    <xf numFmtId="0" fontId="100" fillId="0" borderId="73" xfId="0" applyFont="1" applyBorder="1" applyAlignment="1">
      <alignment horizontal="right" vertical="center"/>
    </xf>
    <xf numFmtId="0" fontId="100" fillId="0" borderId="74" xfId="0" applyFont="1" applyBorder="1" applyAlignment="1">
      <alignment horizontal="right" vertical="center"/>
    </xf>
    <xf numFmtId="0" fontId="142" fillId="70" borderId="70" xfId="814" applyFont="1" applyFill="1" applyBorder="1" applyAlignment="1" applyProtection="1">
      <alignment horizontal="center" vertical="center" wrapText="1"/>
    </xf>
    <xf numFmtId="0" fontId="142" fillId="70" borderId="71" xfId="814" applyFont="1" applyFill="1" applyBorder="1" applyAlignment="1" applyProtection="1">
      <alignment horizontal="center" vertical="center" wrapText="1"/>
    </xf>
    <xf numFmtId="0" fontId="108" fillId="70" borderId="70" xfId="814" applyFont="1" applyFill="1" applyBorder="1" applyAlignment="1" applyProtection="1">
      <alignment horizontal="center" vertical="center" wrapText="1"/>
    </xf>
    <xf numFmtId="0" fontId="108" fillId="70" borderId="76" xfId="814" applyFont="1" applyFill="1" applyBorder="1" applyAlignment="1" applyProtection="1">
      <alignment horizontal="center" vertical="center" wrapText="1"/>
    </xf>
    <xf numFmtId="0" fontId="108" fillId="70" borderId="71" xfId="814" applyFont="1" applyFill="1" applyBorder="1" applyAlignment="1" applyProtection="1">
      <alignment horizontal="center" vertical="center" wrapText="1"/>
    </xf>
    <xf numFmtId="0" fontId="0" fillId="71" borderId="46" xfId="0" applyFill="1" applyBorder="1" applyAlignment="1" applyProtection="1">
      <alignment horizontal="center"/>
    </xf>
    <xf numFmtId="198" fontId="90" fillId="73" borderId="41" xfId="519" applyNumberFormat="1" applyFont="1" applyFill="1" applyBorder="1" applyAlignment="1" applyProtection="1">
      <alignment horizontal="center" vertical="center"/>
      <protection locked="0"/>
    </xf>
    <xf numFmtId="198" fontId="90" fillId="73" borderId="33" xfId="519" applyNumberFormat="1" applyFont="1" applyFill="1" applyBorder="1" applyAlignment="1" applyProtection="1">
      <alignment horizontal="center" vertical="center"/>
      <protection locked="0"/>
    </xf>
    <xf numFmtId="0" fontId="114" fillId="0" borderId="35" xfId="12" applyFont="1" applyFill="1" applyBorder="1" applyAlignment="1" applyProtection="1">
      <alignment horizontal="justify" vertical="center" wrapText="1"/>
    </xf>
    <xf numFmtId="0" fontId="114" fillId="0" borderId="55" xfId="12" applyFont="1" applyFill="1" applyBorder="1" applyAlignment="1" applyProtection="1">
      <alignment horizontal="justify" vertical="center" wrapText="1"/>
    </xf>
    <xf numFmtId="0" fontId="107" fillId="76" borderId="77" xfId="0" applyFont="1" applyFill="1" applyBorder="1" applyAlignment="1" applyProtection="1">
      <alignment horizontal="left" vertical="center" wrapText="1"/>
    </xf>
    <xf numFmtId="0" fontId="107" fillId="76" borderId="78" xfId="0" applyFont="1" applyFill="1" applyBorder="1" applyAlignment="1" applyProtection="1">
      <alignment horizontal="left" vertical="center" wrapText="1"/>
    </xf>
    <xf numFmtId="0" fontId="107" fillId="76" borderId="80" xfId="0" applyFont="1" applyFill="1" applyBorder="1" applyAlignment="1" applyProtection="1">
      <alignment horizontal="left" vertical="center" wrapText="1"/>
    </xf>
    <xf numFmtId="0" fontId="107" fillId="76" borderId="81" xfId="0" applyFont="1" applyFill="1" applyBorder="1" applyAlignment="1" applyProtection="1">
      <alignment horizontal="left" vertical="center" wrapText="1"/>
    </xf>
    <xf numFmtId="0" fontId="91" fillId="3" borderId="41" xfId="0" applyFont="1" applyFill="1" applyBorder="1" applyAlignment="1" applyProtection="1">
      <alignment horizontal="center" vertical="center" wrapText="1"/>
    </xf>
    <xf numFmtId="0" fontId="91" fillId="3" borderId="33" xfId="0" applyFont="1" applyFill="1" applyBorder="1" applyAlignment="1" applyProtection="1">
      <alignment horizontal="center" vertical="center" wrapText="1"/>
    </xf>
    <xf numFmtId="199" fontId="120" fillId="72" borderId="62" xfId="0" applyNumberFormat="1" applyFont="1" applyFill="1" applyBorder="1" applyAlignment="1" applyProtection="1">
      <alignment horizontal="center" vertical="center" wrapText="1"/>
      <protection locked="0"/>
    </xf>
    <xf numFmtId="199" fontId="120" fillId="72" borderId="63" xfId="0" applyNumberFormat="1" applyFont="1" applyFill="1" applyBorder="1" applyAlignment="1" applyProtection="1">
      <alignment horizontal="center" vertical="center" wrapText="1"/>
      <protection locked="0"/>
    </xf>
    <xf numFmtId="0" fontId="111" fillId="0" borderId="0" xfId="0" applyFont="1" applyBorder="1" applyAlignment="1" applyProtection="1">
      <alignment horizontal="left" vertical="center"/>
    </xf>
    <xf numFmtId="0" fontId="99" fillId="0" borderId="0" xfId="0" applyFont="1" applyBorder="1" applyAlignment="1" applyProtection="1">
      <alignment horizontal="center" vertical="center"/>
    </xf>
    <xf numFmtId="0" fontId="92" fillId="3" borderId="53" xfId="0" applyFont="1" applyFill="1" applyBorder="1" applyAlignment="1" applyProtection="1">
      <alignment horizontal="center" vertical="center"/>
    </xf>
    <xf numFmtId="0" fontId="12" fillId="0" borderId="47" xfId="0" applyFont="1" applyFill="1" applyBorder="1" applyAlignment="1" applyProtection="1">
      <alignment horizontal="center" vertical="center"/>
    </xf>
    <xf numFmtId="0" fontId="12" fillId="0" borderId="58" xfId="0" applyFont="1" applyFill="1" applyBorder="1" applyAlignment="1" applyProtection="1">
      <alignment horizontal="center" vertical="center"/>
    </xf>
    <xf numFmtId="0" fontId="109" fillId="76" borderId="60" xfId="0" applyFont="1" applyFill="1" applyBorder="1" applyAlignment="1" applyProtection="1">
      <alignment horizontal="center" vertical="center" wrapText="1"/>
    </xf>
    <xf numFmtId="0" fontId="109" fillId="76" borderId="61" xfId="0" applyFont="1" applyFill="1" applyBorder="1" applyAlignment="1" applyProtection="1">
      <alignment horizontal="center" vertical="center" wrapText="1"/>
    </xf>
    <xf numFmtId="0" fontId="101" fillId="0" borderId="42" xfId="0" applyFont="1" applyBorder="1" applyAlignment="1" applyProtection="1">
      <alignment horizontal="left" vertical="center"/>
    </xf>
    <xf numFmtId="0" fontId="101" fillId="0" borderId="0" xfId="0" applyFont="1" applyBorder="1" applyAlignment="1" applyProtection="1">
      <alignment horizontal="left" vertical="center"/>
    </xf>
    <xf numFmtId="0" fontId="101" fillId="0" borderId="75" xfId="0" applyFont="1" applyBorder="1" applyAlignment="1" applyProtection="1">
      <alignment horizontal="left" vertical="center"/>
    </xf>
    <xf numFmtId="0" fontId="101" fillId="0" borderId="35" xfId="0" applyFont="1" applyBorder="1" applyAlignment="1" applyProtection="1">
      <alignment horizontal="left" vertical="center"/>
    </xf>
    <xf numFmtId="0" fontId="101" fillId="0" borderId="36" xfId="0" applyFont="1" applyBorder="1" applyAlignment="1" applyProtection="1">
      <alignment horizontal="left" vertical="center"/>
    </xf>
    <xf numFmtId="0" fontId="101" fillId="0" borderId="37" xfId="0" applyFont="1" applyBorder="1" applyAlignment="1" applyProtection="1">
      <alignment horizontal="left" vertical="center"/>
    </xf>
    <xf numFmtId="0" fontId="0" fillId="0" borderId="39" xfId="0" applyFill="1" applyBorder="1" applyAlignment="1" applyProtection="1">
      <alignment horizontal="center"/>
    </xf>
    <xf numFmtId="0" fontId="0" fillId="0" borderId="40" xfId="0" applyFill="1" applyBorder="1" applyAlignment="1" applyProtection="1">
      <alignment horizontal="center"/>
    </xf>
    <xf numFmtId="0" fontId="0" fillId="0" borderId="51" xfId="0" applyBorder="1" applyAlignment="1" applyProtection="1">
      <alignment horizontal="center"/>
    </xf>
    <xf numFmtId="0" fontId="0" fillId="0" borderId="52" xfId="0" applyBorder="1" applyAlignment="1" applyProtection="1">
      <alignment horizontal="center"/>
    </xf>
    <xf numFmtId="0" fontId="102" fillId="0" borderId="32" xfId="11" applyFont="1" applyFill="1" applyBorder="1" applyAlignment="1" applyProtection="1">
      <alignment horizontal="center" vertical="center" wrapText="1"/>
    </xf>
    <xf numFmtId="0" fontId="102" fillId="0" borderId="47" xfId="11" applyFont="1" applyFill="1" applyBorder="1" applyAlignment="1" applyProtection="1">
      <alignment horizontal="center" vertical="center" wrapText="1"/>
    </xf>
    <xf numFmtId="0" fontId="103" fillId="0" borderId="32" xfId="0" applyFont="1" applyFill="1" applyBorder="1" applyAlignment="1" applyProtection="1">
      <alignment horizontal="center" vertical="center"/>
    </xf>
    <xf numFmtId="0" fontId="103" fillId="0" borderId="47" xfId="0" applyFont="1" applyFill="1" applyBorder="1" applyAlignment="1" applyProtection="1">
      <alignment horizontal="center" vertical="center"/>
    </xf>
    <xf numFmtId="0" fontId="103" fillId="0" borderId="32" xfId="0" applyFont="1" applyFill="1" applyBorder="1" applyAlignment="1" applyProtection="1">
      <alignment horizontal="center" vertical="center" wrapText="1"/>
    </xf>
    <xf numFmtId="0" fontId="103" fillId="0" borderId="47" xfId="0" applyFont="1" applyFill="1" applyBorder="1" applyAlignment="1" applyProtection="1">
      <alignment horizontal="center" vertical="center" wrapText="1"/>
    </xf>
    <xf numFmtId="4" fontId="103" fillId="0" borderId="32" xfId="0" applyNumberFormat="1" applyFont="1" applyFill="1" applyBorder="1" applyAlignment="1" applyProtection="1">
      <alignment horizontal="center" vertical="center" wrapText="1"/>
    </xf>
    <xf numFmtId="4" fontId="103" fillId="0" borderId="34" xfId="0" applyNumberFormat="1" applyFont="1" applyFill="1" applyBorder="1" applyAlignment="1" applyProtection="1">
      <alignment horizontal="center" vertical="center" wrapText="1"/>
    </xf>
    <xf numFmtId="4" fontId="104" fillId="0" borderId="47" xfId="3229" applyNumberFormat="1" applyFont="1" applyFill="1" applyBorder="1" applyAlignment="1" applyProtection="1">
      <alignment horizontal="center" vertical="center"/>
    </xf>
    <xf numFmtId="0" fontId="98" fillId="0" borderId="54" xfId="0" applyFont="1" applyBorder="1" applyAlignment="1">
      <alignment horizontal="center"/>
    </xf>
    <xf numFmtId="0" fontId="98" fillId="0" borderId="56" xfId="0" applyFont="1" applyBorder="1" applyAlignment="1">
      <alignment horizontal="center"/>
    </xf>
    <xf numFmtId="49" fontId="102" fillId="0" borderId="34" xfId="11" applyNumberFormat="1" applyFont="1" applyFill="1" applyBorder="1" applyAlignment="1" applyProtection="1">
      <alignment horizontal="center" vertical="center" wrapText="1"/>
    </xf>
    <xf numFmtId="49" fontId="102" fillId="0" borderId="57" xfId="11" applyNumberFormat="1" applyFont="1" applyFill="1" applyBorder="1" applyAlignment="1" applyProtection="1">
      <alignment horizontal="center" vertical="center" wrapText="1"/>
    </xf>
    <xf numFmtId="0" fontId="102" fillId="0" borderId="32" xfId="0" applyFont="1" applyFill="1" applyBorder="1" applyAlignment="1" applyProtection="1">
      <alignment horizontal="justify" vertical="center" wrapText="1"/>
    </xf>
    <xf numFmtId="0" fontId="102" fillId="75" borderId="32" xfId="0" applyFont="1" applyFill="1" applyBorder="1" applyAlignment="1" applyProtection="1">
      <alignment horizontal="left" vertical="center" wrapText="1"/>
    </xf>
    <xf numFmtId="0" fontId="102" fillId="2" borderId="32" xfId="0" applyFont="1" applyFill="1" applyBorder="1" applyAlignment="1" applyProtection="1">
      <alignment horizontal="justify" vertical="center" wrapText="1"/>
    </xf>
    <xf numFmtId="0" fontId="102" fillId="78" borderId="32" xfId="0" applyFont="1" applyFill="1" applyBorder="1" applyAlignment="1" applyProtection="1">
      <alignment horizontal="left" vertical="center" wrapText="1"/>
    </xf>
    <xf numFmtId="0" fontId="102" fillId="78" borderId="34" xfId="0" applyFont="1" applyFill="1" applyBorder="1" applyAlignment="1" applyProtection="1">
      <alignment horizontal="center" vertical="center" wrapText="1"/>
    </xf>
    <xf numFmtId="0" fontId="102" fillId="78" borderId="38" xfId="0" applyFont="1" applyFill="1" applyBorder="1" applyAlignment="1" applyProtection="1">
      <alignment horizontal="center" vertical="center" wrapText="1"/>
    </xf>
    <xf numFmtId="0" fontId="102" fillId="2" borderId="32" xfId="7" applyFont="1" applyFill="1" applyBorder="1" applyAlignment="1" applyProtection="1">
      <alignment horizontal="justify" vertical="center" wrapText="1"/>
    </xf>
    <xf numFmtId="0" fontId="92" fillId="4" borderId="53" xfId="0" applyFont="1" applyFill="1" applyBorder="1" applyAlignment="1" applyProtection="1">
      <alignment horizontal="center" vertical="center"/>
    </xf>
    <xf numFmtId="0" fontId="91" fillId="4" borderId="41" xfId="0" applyFont="1" applyFill="1" applyBorder="1" applyAlignment="1" applyProtection="1">
      <alignment horizontal="center" vertical="center" wrapText="1"/>
    </xf>
    <xf numFmtId="0" fontId="91" fillId="4" borderId="33" xfId="0" applyFont="1" applyFill="1" applyBorder="1" applyAlignment="1" applyProtection="1">
      <alignment horizontal="center" vertical="center" wrapText="1"/>
    </xf>
    <xf numFmtId="0" fontId="107" fillId="77" borderId="77" xfId="0" applyFont="1" applyFill="1" applyBorder="1" applyAlignment="1" applyProtection="1">
      <alignment horizontal="center" vertical="center" wrapText="1"/>
    </xf>
    <xf numFmtId="0" fontId="107" fillId="77" borderId="78" xfId="0" applyFont="1" applyFill="1" applyBorder="1" applyAlignment="1" applyProtection="1">
      <alignment horizontal="center" vertical="center" wrapText="1"/>
    </xf>
    <xf numFmtId="0" fontId="107" fillId="77" borderId="80" xfId="0" applyFont="1" applyFill="1" applyBorder="1" applyAlignment="1" applyProtection="1">
      <alignment horizontal="center" vertical="center" wrapText="1"/>
    </xf>
    <xf numFmtId="0" fontId="107" fillId="77" borderId="81" xfId="0" applyFont="1" applyFill="1" applyBorder="1" applyAlignment="1" applyProtection="1">
      <alignment horizontal="center" vertical="center" wrapText="1"/>
    </xf>
    <xf numFmtId="199" fontId="125" fillId="72" borderId="66" xfId="0" applyNumberFormat="1" applyFont="1" applyFill="1" applyBorder="1" applyAlignment="1" applyProtection="1">
      <alignment horizontal="center" vertical="center" wrapText="1"/>
      <protection locked="0"/>
    </xf>
    <xf numFmtId="199" fontId="125" fillId="72" borderId="67" xfId="0" applyNumberFormat="1" applyFont="1" applyFill="1" applyBorder="1" applyAlignment="1" applyProtection="1">
      <alignment horizontal="center" vertical="center" wrapText="1"/>
      <protection locked="0"/>
    </xf>
    <xf numFmtId="0" fontId="109" fillId="77" borderId="64" xfId="0" applyFont="1" applyFill="1" applyBorder="1" applyAlignment="1" applyProtection="1">
      <alignment horizontal="center" vertical="center" wrapText="1"/>
    </xf>
    <xf numFmtId="0" fontId="109" fillId="77" borderId="65" xfId="0" applyFont="1" applyFill="1" applyBorder="1" applyAlignment="1" applyProtection="1">
      <alignment horizontal="center" vertical="center" wrapText="1"/>
    </xf>
    <xf numFmtId="0" fontId="102" fillId="2" borderId="32" xfId="7" applyFont="1" applyFill="1" applyBorder="1" applyAlignment="1" applyProtection="1">
      <alignment horizontal="left" vertical="center" wrapText="1"/>
    </xf>
    <xf numFmtId="0" fontId="114" fillId="0" borderId="32" xfId="0" applyFont="1" applyFill="1" applyBorder="1" applyAlignment="1" applyProtection="1">
      <alignment horizontal="justify" vertical="center" wrapText="1"/>
    </xf>
    <xf numFmtId="0" fontId="102" fillId="78" borderId="32" xfId="0" applyFont="1" applyFill="1" applyBorder="1" applyAlignment="1" applyProtection="1">
      <alignment horizontal="center" vertical="center" wrapText="1"/>
    </xf>
    <xf numFmtId="0" fontId="103" fillId="0" borderId="32" xfId="0" applyFont="1" applyFill="1" applyBorder="1" applyAlignment="1" applyProtection="1">
      <alignment horizontal="justify" vertical="center" wrapText="1"/>
      <protection locked="0"/>
    </xf>
    <xf numFmtId="0" fontId="123" fillId="0" borderId="34" xfId="0" applyFont="1" applyFill="1" applyBorder="1" applyAlignment="1" applyProtection="1">
      <alignment horizontal="justify" vertical="center" wrapText="1"/>
    </xf>
    <xf numFmtId="0" fontId="102" fillId="0" borderId="38" xfId="0" applyFont="1" applyFill="1" applyBorder="1" applyAlignment="1" applyProtection="1">
      <alignment horizontal="justify" vertical="center" wrapText="1"/>
    </xf>
    <xf numFmtId="0" fontId="102" fillId="78" borderId="32" xfId="0" applyFont="1" applyFill="1" applyBorder="1" applyAlignment="1">
      <alignment horizontal="justify" vertical="center" wrapText="1"/>
    </xf>
    <xf numFmtId="0" fontId="114" fillId="2" borderId="32" xfId="0" applyFont="1" applyFill="1" applyBorder="1" applyAlignment="1" applyProtection="1">
      <alignment horizontal="justify" vertical="center" wrapText="1"/>
    </xf>
    <xf numFmtId="0" fontId="102" fillId="0" borderId="32" xfId="0" applyFont="1" applyBorder="1" applyAlignment="1" applyProtection="1">
      <alignment horizontal="justify" vertical="center" wrapText="1"/>
    </xf>
    <xf numFmtId="0" fontId="102" fillId="0" borderId="49" xfId="0" applyFont="1" applyFill="1" applyBorder="1" applyAlignment="1" applyProtection="1">
      <alignment horizontal="justify" vertical="center" wrapText="1"/>
    </xf>
    <xf numFmtId="0" fontId="102" fillId="2" borderId="32" xfId="0" applyFont="1" applyFill="1" applyBorder="1" applyAlignment="1" applyProtection="1">
      <alignment horizontal="left" vertical="center" wrapText="1"/>
    </xf>
    <xf numFmtId="0" fontId="102" fillId="78" borderId="32" xfId="0" applyFont="1" applyFill="1" applyBorder="1" applyAlignment="1" applyProtection="1">
      <alignment horizontal="justify" vertical="center" wrapText="1"/>
    </xf>
    <xf numFmtId="0" fontId="111" fillId="78" borderId="32" xfId="0" applyFont="1" applyFill="1" applyBorder="1" applyAlignment="1" applyProtection="1">
      <alignment horizontal="justify" vertical="center" wrapText="1"/>
    </xf>
    <xf numFmtId="0" fontId="114" fillId="0" borderId="34" xfId="0" applyFont="1" applyFill="1" applyBorder="1" applyAlignment="1" applyProtection="1">
      <alignment horizontal="justify" vertical="center" wrapText="1"/>
    </xf>
    <xf numFmtId="0" fontId="114" fillId="0" borderId="38" xfId="0" applyFont="1" applyFill="1" applyBorder="1" applyAlignment="1" applyProtection="1">
      <alignment horizontal="justify" vertical="center" wrapText="1"/>
    </xf>
    <xf numFmtId="0" fontId="103" fillId="81" borderId="34" xfId="763" applyFont="1" applyFill="1" applyBorder="1" applyAlignment="1">
      <alignment horizontal="left" vertical="center" wrapText="1"/>
    </xf>
    <xf numFmtId="0" fontId="103" fillId="81" borderId="38" xfId="763" applyFont="1" applyFill="1" applyBorder="1" applyAlignment="1">
      <alignment horizontal="left" vertical="center" wrapText="1"/>
    </xf>
    <xf numFmtId="0" fontId="103" fillId="81" borderId="32" xfId="763" applyFont="1" applyFill="1" applyBorder="1" applyAlignment="1">
      <alignment horizontal="left" vertical="center" wrapText="1"/>
    </xf>
    <xf numFmtId="0" fontId="102" fillId="0" borderId="32" xfId="12" applyFont="1" applyFill="1" applyBorder="1" applyAlignment="1">
      <alignment horizontal="left" vertical="center" wrapText="1"/>
    </xf>
    <xf numFmtId="0" fontId="5" fillId="0" borderId="0" xfId="12" applyFont="1" applyFill="1" applyBorder="1" applyAlignment="1" applyProtection="1">
      <alignment horizontal="left" vertical="center" wrapText="1"/>
    </xf>
    <xf numFmtId="0" fontId="85" fillId="0" borderId="0" xfId="12" applyFont="1" applyFill="1" applyBorder="1" applyAlignment="1" applyProtection="1">
      <alignment horizontal="left" vertical="center" wrapText="1"/>
    </xf>
    <xf numFmtId="0" fontId="85" fillId="0" borderId="0" xfId="7" applyFont="1" applyFill="1" applyBorder="1" applyAlignment="1" applyProtection="1">
      <alignment horizontal="left" vertical="center" wrapText="1"/>
    </xf>
    <xf numFmtId="0" fontId="102" fillId="0" borderId="34" xfId="12" applyFont="1" applyFill="1" applyBorder="1" applyAlignment="1">
      <alignment horizontal="justify" vertical="center" wrapText="1"/>
    </xf>
    <xf numFmtId="0" fontId="102" fillId="0" borderId="38" xfId="12" applyFont="1" applyFill="1" applyBorder="1" applyAlignment="1">
      <alignment horizontal="justify" vertical="center" wrapText="1"/>
    </xf>
    <xf numFmtId="0" fontId="103" fillId="0" borderId="34" xfId="0" applyFont="1" applyFill="1" applyBorder="1" applyAlignment="1" applyProtection="1">
      <alignment horizontal="justify" vertical="center" wrapText="1"/>
    </xf>
    <xf numFmtId="0" fontId="103" fillId="0" borderId="38" xfId="0" applyFont="1" applyFill="1" applyBorder="1" applyAlignment="1" applyProtection="1">
      <alignment horizontal="justify" vertical="center" wrapText="1"/>
    </xf>
    <xf numFmtId="0" fontId="102" fillId="0" borderId="32" xfId="12" applyFont="1" applyFill="1" applyBorder="1" applyAlignment="1">
      <alignment horizontal="justify" vertical="center" wrapText="1"/>
    </xf>
    <xf numFmtId="0" fontId="103" fillId="0" borderId="32" xfId="0" applyFont="1" applyFill="1" applyBorder="1" applyAlignment="1" applyProtection="1">
      <alignment horizontal="justify" vertical="center" wrapText="1"/>
    </xf>
    <xf numFmtId="0" fontId="103" fillId="80" borderId="32" xfId="0" applyFont="1" applyFill="1" applyBorder="1" applyAlignment="1" applyProtection="1">
      <alignment horizontal="justify" vertical="center" wrapText="1"/>
    </xf>
    <xf numFmtId="0" fontId="103" fillId="80" borderId="32" xfId="0" applyFont="1" applyFill="1" applyBorder="1" applyAlignment="1" applyProtection="1">
      <alignment horizontal="justify" wrapText="1"/>
    </xf>
    <xf numFmtId="0" fontId="102" fillId="0" borderId="28" xfId="7" applyFont="1" applyBorder="1" applyAlignment="1" applyProtection="1">
      <alignment horizontal="left" vertical="center" wrapText="1"/>
    </xf>
    <xf numFmtId="0" fontId="137" fillId="0" borderId="0" xfId="7" applyFont="1" applyAlignment="1" applyProtection="1">
      <alignment horizontal="left"/>
    </xf>
    <xf numFmtId="0" fontId="114" fillId="0" borderId="29" xfId="7" applyFont="1" applyBorder="1" applyAlignment="1" applyProtection="1">
      <alignment horizontal="left" vertical="top" wrapText="1"/>
    </xf>
    <xf numFmtId="0" fontId="114" fillId="0" borderId="30" xfId="7" applyFont="1" applyBorder="1" applyAlignment="1" applyProtection="1">
      <alignment horizontal="left" vertical="top" wrapText="1"/>
    </xf>
    <xf numFmtId="0" fontId="114" fillId="0" borderId="31" xfId="7" applyFont="1" applyBorder="1" applyAlignment="1" applyProtection="1">
      <alignment horizontal="left" vertical="top" wrapText="1"/>
    </xf>
    <xf numFmtId="0" fontId="114" fillId="69" borderId="29" xfId="7" applyFont="1" applyFill="1" applyBorder="1" applyAlignment="1" applyProtection="1">
      <alignment horizontal="justify" vertical="center" wrapText="1"/>
    </xf>
    <xf numFmtId="0" fontId="114" fillId="69" borderId="30" xfId="7" applyFont="1" applyFill="1" applyBorder="1" applyAlignment="1" applyProtection="1">
      <alignment horizontal="justify" vertical="center" wrapText="1"/>
    </xf>
    <xf numFmtId="0" fontId="114" fillId="69" borderId="31" xfId="7" applyFont="1" applyFill="1" applyBorder="1" applyAlignment="1" applyProtection="1">
      <alignment horizontal="justify" vertical="center" wrapText="1"/>
    </xf>
    <xf numFmtId="0" fontId="115" fillId="69" borderId="28" xfId="7" applyFont="1" applyFill="1" applyBorder="1" applyAlignment="1" applyProtection="1">
      <alignment horizontal="justify" vertical="top" wrapText="1"/>
    </xf>
    <xf numFmtId="0" fontId="114" fillId="0" borderId="28" xfId="7" applyFont="1" applyBorder="1" applyAlignment="1" applyProtection="1">
      <alignment horizontal="justify" vertical="top" wrapText="1"/>
    </xf>
    <xf numFmtId="0" fontId="114" fillId="80" borderId="34" xfId="0" applyFont="1" applyFill="1" applyBorder="1" applyAlignment="1" applyProtection="1">
      <alignment horizontal="justify" vertical="center" wrapText="1"/>
    </xf>
    <xf numFmtId="0" fontId="114" fillId="80" borderId="38" xfId="0" applyFont="1" applyFill="1" applyBorder="1" applyAlignment="1" applyProtection="1">
      <alignment horizontal="justify" vertical="center" wrapText="1"/>
    </xf>
    <xf numFmtId="4" fontId="103" fillId="80" borderId="34" xfId="1" applyNumberFormat="1" applyFont="1" applyFill="1" applyBorder="1" applyAlignment="1" applyProtection="1">
      <alignment horizontal="left" vertical="center"/>
    </xf>
    <xf numFmtId="4" fontId="103" fillId="80" borderId="38" xfId="1" applyNumberFormat="1" applyFont="1" applyFill="1" applyBorder="1" applyAlignment="1" applyProtection="1">
      <alignment horizontal="left" vertical="center"/>
    </xf>
    <xf numFmtId="0" fontId="114" fillId="69" borderId="28" xfId="7" applyFont="1" applyFill="1" applyBorder="1" applyAlignment="1" applyProtection="1">
      <alignment horizontal="justify" vertical="top" wrapText="1"/>
    </xf>
    <xf numFmtId="0" fontId="114" fillId="0" borderId="28" xfId="0" applyFont="1" applyFill="1" applyBorder="1" applyAlignment="1" applyProtection="1">
      <alignment horizontal="justify" vertical="top" wrapText="1"/>
    </xf>
    <xf numFmtId="0" fontId="114" fillId="69" borderId="29" xfId="0" applyFont="1" applyFill="1" applyBorder="1" applyAlignment="1" applyProtection="1">
      <alignment horizontal="left" vertical="center" wrapText="1"/>
    </xf>
    <xf numFmtId="0" fontId="114" fillId="69" borderId="30" xfId="0" applyFont="1" applyFill="1" applyBorder="1" applyAlignment="1" applyProtection="1">
      <alignment horizontal="left" vertical="center" wrapText="1"/>
    </xf>
    <xf numFmtId="0" fontId="114" fillId="69" borderId="31" xfId="0" applyFont="1" applyFill="1" applyBorder="1" applyAlignment="1" applyProtection="1">
      <alignment horizontal="left" vertical="center" wrapText="1"/>
    </xf>
    <xf numFmtId="0" fontId="128" fillId="78" borderId="32" xfId="0" applyFont="1" applyFill="1" applyBorder="1" applyAlignment="1" applyProtection="1">
      <alignment horizontal="center" vertical="center" wrapText="1"/>
    </xf>
    <xf numFmtId="0" fontId="95" fillId="0" borderId="0" xfId="0" applyFont="1" applyAlignment="1">
      <alignment horizontal="right"/>
    </xf>
    <xf numFmtId="0" fontId="0" fillId="0" borderId="0" xfId="0" applyAlignment="1">
      <alignment vertical="top" wrapText="1"/>
    </xf>
    <xf numFmtId="4" fontId="118" fillId="82" borderId="34" xfId="0" applyNumberFormat="1" applyFont="1" applyFill="1" applyBorder="1" applyAlignment="1" applyProtection="1">
      <alignment horizontal="center" vertical="center" wrapText="1"/>
    </xf>
    <xf numFmtId="4" fontId="118" fillId="82" borderId="38" xfId="0" applyNumberFormat="1" applyFont="1" applyFill="1" applyBorder="1" applyAlignment="1" applyProtection="1">
      <alignment horizontal="center" vertical="center" wrapText="1"/>
    </xf>
    <xf numFmtId="198" fontId="143" fillId="72" borderId="34" xfId="0" applyNumberFormat="1" applyFont="1" applyFill="1" applyBorder="1" applyAlignment="1" applyProtection="1">
      <alignment horizontal="center" vertical="center" wrapText="1"/>
    </xf>
    <xf numFmtId="198" fontId="143" fillId="72" borderId="38" xfId="0" applyNumberFormat="1" applyFont="1" applyFill="1" applyBorder="1" applyAlignment="1" applyProtection="1">
      <alignment horizontal="center" vertical="center" wrapText="1"/>
    </xf>
    <xf numFmtId="1" fontId="121" fillId="82" borderId="58" xfId="12" applyNumberFormat="1" applyFont="1" applyFill="1" applyBorder="1" applyAlignment="1" applyProtection="1">
      <alignment horizontal="center" vertical="center" wrapText="1"/>
    </xf>
    <xf numFmtId="1" fontId="121" fillId="82" borderId="85" xfId="12" applyNumberFormat="1" applyFont="1" applyFill="1" applyBorder="1" applyAlignment="1" applyProtection="1">
      <alignment horizontal="center" vertical="center" wrapText="1"/>
    </xf>
    <xf numFmtId="1" fontId="121" fillId="82" borderId="54" xfId="12" applyNumberFormat="1" applyFont="1" applyFill="1" applyBorder="1" applyAlignment="1" applyProtection="1">
      <alignment horizontal="center" vertical="center" wrapText="1"/>
    </xf>
    <xf numFmtId="1" fontId="121" fillId="82" borderId="35" xfId="12" applyNumberFormat="1" applyFont="1" applyFill="1" applyBorder="1" applyAlignment="1" applyProtection="1">
      <alignment horizontal="center" vertical="center" wrapText="1"/>
    </xf>
    <xf numFmtId="1" fontId="121" fillId="82" borderId="36" xfId="12" applyNumberFormat="1" applyFont="1" applyFill="1" applyBorder="1" applyAlignment="1" applyProtection="1">
      <alignment horizontal="center" vertical="center" wrapText="1"/>
    </xf>
    <xf numFmtId="1" fontId="121" fillId="82" borderId="55" xfId="12" applyNumberFormat="1" applyFont="1" applyFill="1" applyBorder="1" applyAlignment="1" applyProtection="1">
      <alignment horizontal="center" vertical="center" wrapText="1"/>
    </xf>
    <xf numFmtId="198" fontId="0" fillId="72" borderId="86" xfId="0" applyNumberFormat="1" applyFill="1" applyBorder="1" applyAlignment="1" applyProtection="1">
      <alignment horizontal="center"/>
    </xf>
    <xf numFmtId="198" fontId="0" fillId="72" borderId="87" xfId="0" applyNumberFormat="1" applyFill="1" applyBorder="1" applyAlignment="1" applyProtection="1">
      <alignment horizontal="center"/>
    </xf>
    <xf numFmtId="1" fontId="114" fillId="0" borderId="34" xfId="12" applyNumberFormat="1" applyFont="1" applyFill="1" applyBorder="1" applyAlignment="1" applyProtection="1">
      <alignment horizontal="center" vertical="center" wrapText="1"/>
    </xf>
    <xf numFmtId="1" fontId="114" fillId="0" borderId="57" xfId="12" applyNumberFormat="1" applyFont="1" applyFill="1" applyBorder="1" applyAlignment="1" applyProtection="1">
      <alignment horizontal="center" vertical="center" wrapText="1"/>
    </xf>
    <xf numFmtId="1" fontId="114" fillId="0" borderId="38" xfId="12" applyNumberFormat="1" applyFont="1" applyFill="1" applyBorder="1" applyAlignment="1" applyProtection="1">
      <alignment horizontal="center" vertical="center" wrapText="1"/>
    </xf>
    <xf numFmtId="1" fontId="121" fillId="76" borderId="48" xfId="11" applyNumberFormat="1" applyFont="1" applyFill="1" applyBorder="1" applyAlignment="1" applyProtection="1">
      <alignment horizontal="center" vertical="center"/>
    </xf>
    <xf numFmtId="1" fontId="121" fillId="76" borderId="49" xfId="11" applyNumberFormat="1" applyFont="1" applyFill="1" applyBorder="1" applyAlignment="1" applyProtection="1">
      <alignment horizontal="center" vertical="center"/>
    </xf>
    <xf numFmtId="1" fontId="121" fillId="77" borderId="48" xfId="11" applyNumberFormat="1" applyFont="1" applyFill="1" applyBorder="1" applyAlignment="1" applyProtection="1">
      <alignment horizontal="center" vertical="center"/>
    </xf>
    <xf numFmtId="1" fontId="121" fillId="77" borderId="49" xfId="11" applyNumberFormat="1" applyFont="1" applyFill="1" applyBorder="1" applyAlignment="1" applyProtection="1">
      <alignment horizontal="center" vertical="center"/>
    </xf>
    <xf numFmtId="1" fontId="121" fillId="79" borderId="48" xfId="11" applyNumberFormat="1" applyFont="1" applyFill="1" applyBorder="1" applyAlignment="1" applyProtection="1">
      <alignment horizontal="center" vertical="center"/>
    </xf>
    <xf numFmtId="1" fontId="121" fillId="79" borderId="49" xfId="11" applyNumberFormat="1" applyFont="1" applyFill="1" applyBorder="1" applyAlignment="1" applyProtection="1">
      <alignment horizontal="center" vertical="center"/>
    </xf>
    <xf numFmtId="0" fontId="102" fillId="80" borderId="32" xfId="0" applyFont="1" applyFill="1" applyBorder="1" applyAlignment="1" applyProtection="1">
      <alignment horizontal="justify" vertical="center" wrapText="1"/>
    </xf>
    <xf numFmtId="0" fontId="102" fillId="80" borderId="32" xfId="0" applyFont="1" applyFill="1" applyBorder="1" applyAlignment="1" applyProtection="1">
      <alignment horizontal="left" vertical="center" wrapText="1"/>
    </xf>
    <xf numFmtId="0" fontId="102" fillId="0" borderId="34" xfId="0" applyFont="1" applyFill="1" applyBorder="1" applyAlignment="1" applyProtection="1">
      <alignment horizontal="center" vertical="center" wrapText="1"/>
    </xf>
    <xf numFmtId="0" fontId="102" fillId="0" borderId="38" xfId="0" applyFont="1" applyFill="1" applyBorder="1" applyAlignment="1" applyProtection="1">
      <alignment horizontal="center" vertical="center" wrapText="1"/>
    </xf>
    <xf numFmtId="0" fontId="0" fillId="0" borderId="0" xfId="0" applyAlignment="1">
      <alignment horizontal="center"/>
    </xf>
  </cellXfs>
  <cellStyles count="3231">
    <cellStyle name="'" xfId="14"/>
    <cellStyle name="%" xfId="3"/>
    <cellStyle name="% 2" xfId="16"/>
    <cellStyle name="% 3" xfId="17"/>
    <cellStyle name="% 4" xfId="15"/>
    <cellStyle name="%_2_инсталляция 4кв " xfId="18"/>
    <cellStyle name="%_База" xfId="19"/>
    <cellStyle name="%_База_1" xfId="20"/>
    <cellStyle name="%_База_1_Свод" xfId="21"/>
    <cellStyle name="%_База_2" xfId="22"/>
    <cellStyle name="%_База_База" xfId="23"/>
    <cellStyle name="__ДДС_П2 СЗТ08" xfId="24"/>
    <cellStyle name="__ДДС_П4 СЗТ09" xfId="25"/>
    <cellStyle name="__ОборотКЗП2 для БО" xfId="26"/>
    <cellStyle name="_01" xfId="27"/>
    <cellStyle name="_05_База_за_3 квартал" xfId="28"/>
    <cellStyle name="_05_База_за_декабрь уточн" xfId="29"/>
    <cellStyle name="_07" xfId="30"/>
    <cellStyle name="_2_инсталляция 4кв " xfId="31"/>
    <cellStyle name="_2010_II_F0145" xfId="32"/>
    <cellStyle name="_333" xfId="33"/>
    <cellStyle name="_50-Инвестиц_05_август" xfId="34"/>
    <cellStyle name="_Cost" xfId="35"/>
    <cellStyle name="_header_grey" xfId="36"/>
    <cellStyle name="_header_italic" xfId="37"/>
    <cellStyle name="_header_vertical" xfId="38"/>
    <cellStyle name="_Inv" xfId="39"/>
    <cellStyle name="_Invest _052" xfId="40"/>
    <cellStyle name="_Invest_04_факт_декабрь_проверка_КЗ" xfId="41"/>
    <cellStyle name="_Invest_05_факт_июнь" xfId="42"/>
    <cellStyle name="_Invest_06_v11" xfId="43"/>
    <cellStyle name="_PL_СЗТ_2007_08.11.06" xfId="44"/>
    <cellStyle name="_PL_СЗТ_4 кв 2006" xfId="45"/>
    <cellStyle name="_PL_СЗТ_4 кв 2007-ПланIV" xfId="46"/>
    <cellStyle name="_PL2008свод" xfId="47"/>
    <cellStyle name="_PON_модель_150709_на основе 060709_упущенная выгода отдельно" xfId="48"/>
    <cellStyle name="_Rate_account_v2_1_st_stage (4)" xfId="49"/>
    <cellStyle name="_Zayavka.xls Диагр. 100" xfId="50"/>
    <cellStyle name="_Zayavka.xls Диагр. 101" xfId="51"/>
    <cellStyle name="_Zayavka.xls Диагр. 102" xfId="52"/>
    <cellStyle name="_Zayavka.xls Диагр. 103" xfId="53"/>
    <cellStyle name="_Zayavka.xls Диагр. 104" xfId="54"/>
    <cellStyle name="_Zayavka.xls Диагр. 105" xfId="55"/>
    <cellStyle name="_Zayavka.xls Диагр. 106" xfId="56"/>
    <cellStyle name="_Zayavka.xls Диагр. 107" xfId="57"/>
    <cellStyle name="_Zayavka.xls Диагр. 108" xfId="58"/>
    <cellStyle name="_Zayavka.xls Диагр. 109" xfId="59"/>
    <cellStyle name="_Zayavka.xls Диагр. 110" xfId="60"/>
    <cellStyle name="_Zayavka.xls Диагр. 111" xfId="61"/>
    <cellStyle name="_Zayavka.xls Диагр. 112" xfId="62"/>
    <cellStyle name="_Zayavka.xls Диагр. 113" xfId="63"/>
    <cellStyle name="_Zayavka.xls Диагр. 114" xfId="64"/>
    <cellStyle name="_Zayavka.xls Диагр. 115" xfId="65"/>
    <cellStyle name="_Zayavka.xls Диагр. 116" xfId="66"/>
    <cellStyle name="_Zayavka.xls Диагр. 117" xfId="67"/>
    <cellStyle name="_Zayavka.xls Диагр. 118" xfId="68"/>
    <cellStyle name="_Zayavka.xls Диагр. 119" xfId="69"/>
    <cellStyle name="_Zayavka.xls Диагр. 120" xfId="70"/>
    <cellStyle name="_Zayavka.xls Диагр. 121" xfId="71"/>
    <cellStyle name="_Zayavka.xls Диагр. 122" xfId="72"/>
    <cellStyle name="_Zayavka.xls Диагр. 123" xfId="73"/>
    <cellStyle name="_Zayavka.xls Диагр. 124" xfId="74"/>
    <cellStyle name="_Zayavka.xls Диагр. 125" xfId="75"/>
    <cellStyle name="_Zayavka.xls Диагр. 126" xfId="76"/>
    <cellStyle name="_Zayavka.xls Диагр. 127" xfId="77"/>
    <cellStyle name="_Zayavka.xls Диагр. 128" xfId="78"/>
    <cellStyle name="_Zayavka.xls Диагр. 129" xfId="79"/>
    <cellStyle name="_Zayavka.xls Диагр. 130" xfId="80"/>
    <cellStyle name="_Zayavka.xls Диагр. 131" xfId="81"/>
    <cellStyle name="_Zayavka.xls Диагр. 132" xfId="82"/>
    <cellStyle name="_Zayavka.xls Диагр. 133" xfId="83"/>
    <cellStyle name="_Zayavka.xls Диагр. 134" xfId="84"/>
    <cellStyle name="_Zayavka.xls Диагр. 135" xfId="85"/>
    <cellStyle name="_Zayavka.xls Диагр. 136" xfId="86"/>
    <cellStyle name="_Zayavka.xls Диагр. 137" xfId="87"/>
    <cellStyle name="_Zayavka.xls Диагр. 138" xfId="88"/>
    <cellStyle name="_Zayavka.xls Диагр. 139" xfId="89"/>
    <cellStyle name="_Zayavka.xls Диагр. 140" xfId="90"/>
    <cellStyle name="_Zayavka.xls Диагр. 141" xfId="91"/>
    <cellStyle name="_Zayavka.xls Диагр. 142" xfId="92"/>
    <cellStyle name="_Zayavka.xls Диагр. 144" xfId="93"/>
    <cellStyle name="_Zayavka.xls Диагр. 145" xfId="94"/>
    <cellStyle name="_Zayavka.xls Диагр. 146" xfId="95"/>
    <cellStyle name="_Zayavka.xls Диагр. 147" xfId="96"/>
    <cellStyle name="_Zayavka.xls Диагр. 89" xfId="97"/>
    <cellStyle name="_Zayavka.xls Диагр. 90" xfId="98"/>
    <cellStyle name="_Zayavka.xls Диагр. 91" xfId="99"/>
    <cellStyle name="_Zayavka.xls Диагр. 92" xfId="100"/>
    <cellStyle name="_Zayavka.xls Диагр. 93" xfId="101"/>
    <cellStyle name="_Zayavka.xls Диагр. 94" xfId="102"/>
    <cellStyle name="_Zayavka.xls Диагр. 95" xfId="103"/>
    <cellStyle name="_Zayavka.xls Диагр. 96" xfId="104"/>
    <cellStyle name="_Zayavka.xls Диагр. 97" xfId="105"/>
    <cellStyle name="_Zayavka.xls Диагр. 98" xfId="106"/>
    <cellStyle name="_Zayavka.xls Диагр. 99" xfId="107"/>
    <cellStyle name="_Анализ" xfId="108"/>
    <cellStyle name="_Анализ_апрель" xfId="109"/>
    <cellStyle name="_Анализ_май" xfId="110"/>
    <cellStyle name="_Бюджет_2007" xfId="111"/>
    <cellStyle name="_БюджетPLДДС2009_V94форма" xfId="112"/>
    <cellStyle name="_ГД" xfId="113"/>
    <cellStyle name="_Данные о состоянии дебиторской задолженности_СЗТ 2007.03" xfId="114"/>
    <cellStyle name="_Данные о состоянии дебиторской задолженности_СЗТ 2007.03 (вар 2)" xfId="115"/>
    <cellStyle name="_ДДС" xfId="116"/>
    <cellStyle name="_Для Опер  отчет_СЗТ 2007 01-03(ДДС)" xfId="117"/>
    <cellStyle name="_для принципов 2008 к БИК 96 140807" xfId="118"/>
    <cellStyle name="_Июль-сент_ОИ" xfId="119"/>
    <cellStyle name="_ИюньОИ" xfId="120"/>
    <cellStyle name="_Книга1" xfId="121"/>
    <cellStyle name="_Книга2" xfId="122"/>
    <cellStyle name="_Кор-ки" xfId="123"/>
    <cellStyle name="_Кор-ки инв" xfId="124"/>
    <cellStyle name="_Кредиты 2006" xfId="125"/>
    <cellStyle name="_КС_ЮЛ_3 кв._09_КК" xfId="126"/>
    <cellStyle name="_Лист в C: Documents and Settings SmorchkovMN Local Settings Temporary Internet Files OLK10 Итоги выполнения показателей бюджета на 10.06" xfId="127"/>
    <cellStyle name="_Лист1" xfId="128"/>
    <cellStyle name="_Лист1_DDS_Inv_2011" xfId="129"/>
    <cellStyle name="_Лист1_ДДС" xfId="130"/>
    <cellStyle name="_Лист2" xfId="131"/>
    <cellStyle name="_Модель прогноза_Сибирьтелеком" xfId="132"/>
    <cellStyle name="_НП_21октября (Карпов)" xfId="133"/>
    <cellStyle name="_НП_апрель" xfId="134"/>
    <cellStyle name="_НП_апрель1" xfId="135"/>
    <cellStyle name="_Общий_файл_для_отметок" xfId="136"/>
    <cellStyle name="_Опер. отчет_СЗТ 2006.04-06 ч. 2)" xfId="137"/>
    <cellStyle name="_Опер. отчет_СЗТ 2006.10-12(ч.2)" xfId="138"/>
    <cellStyle name="_ОРДЗ" xfId="139"/>
    <cellStyle name="_ОРДЗ на 01.01.07" xfId="140"/>
    <cellStyle name="_ОРДЗ на 01.02.07  Таблицы" xfId="141"/>
    <cellStyle name="_ОРДЗ на 01.02.07  Таблицы уточненн вар" xfId="142"/>
    <cellStyle name="_ОРДЗ на 01.03.07  Таблицы" xfId="143"/>
    <cellStyle name="_ОРДЗ на 01.04.06" xfId="144"/>
    <cellStyle name="_ОРДЗ на 01.05.06" xfId="145"/>
    <cellStyle name="_ОРДЗ на 01.06.06 для отправки" xfId="146"/>
    <cellStyle name="_ОРДЗ на 01.07.06 для отправки" xfId="147"/>
    <cellStyle name="_ОРДЗ на 01.07.06 для отправки уточненный" xfId="148"/>
    <cellStyle name="_ОРДЗ на 01.08.06 для отправки" xfId="149"/>
    <cellStyle name="_ОРДЗ на 01.09.06 для отправки" xfId="150"/>
    <cellStyle name="_ОРДЗ на 01.10.06" xfId="151"/>
    <cellStyle name="_ОРДЗ на 01.11.06" xfId="152"/>
    <cellStyle name="_Основные_аппараты_2005" xfId="153"/>
    <cellStyle name="_Отчет за 1 квартал 2004 года" xfId="154"/>
    <cellStyle name="_Отчет из SUN 2007 апрель 1105_вар_2" xfId="155"/>
    <cellStyle name="_Отчет_05_апрель" xfId="156"/>
    <cellStyle name="_Отчет_05_декабрь" xfId="157"/>
    <cellStyle name="_Отчет_05_июль" xfId="158"/>
    <cellStyle name="_Отчет_05_июнь" xfId="159"/>
    <cellStyle name="_Отчет_05_май" xfId="160"/>
    <cellStyle name="_Отчет_05_май1" xfId="161"/>
    <cellStyle name="_Отчет_05_март1" xfId="162"/>
    <cellStyle name="_Отчет_05_ноябрь" xfId="163"/>
    <cellStyle name="_Отчет_05_октябрь" xfId="164"/>
    <cellStyle name="_Отчет_05_октябрь_1811" xfId="165"/>
    <cellStyle name="_Отчет_05_сентябрь_нов" xfId="166"/>
    <cellStyle name="_Отчет_05_февраль" xfId="167"/>
    <cellStyle name="_Отчет_05_январь" xfId="168"/>
    <cellStyle name="_Отчет_06_март" xfId="169"/>
    <cellStyle name="_Отчет_06_февраль" xfId="170"/>
    <cellStyle name="_Отчет_06_январь" xfId="171"/>
    <cellStyle name="_Отчет_07_март" xfId="172"/>
    <cellStyle name="_Отчет_07_февраль" xfId="173"/>
    <cellStyle name="_Отчет_07_январь" xfId="174"/>
    <cellStyle name="_Отчет_август" xfId="175"/>
    <cellStyle name="_Отчет_декабрь" xfId="176"/>
    <cellStyle name="_Отчет_июль" xfId="177"/>
    <cellStyle name="_Отчет_июнь1" xfId="178"/>
    <cellStyle name="_Отчет_ноябрь" xfId="179"/>
    <cellStyle name="_Отчет_октябрь" xfId="180"/>
    <cellStyle name="_Отчет_сентябрь" xfId="181"/>
    <cellStyle name="_план" xfId="182"/>
    <cellStyle name="_План развития ШПД_инфо_08 07 2008_" xfId="183"/>
    <cellStyle name="_Приложения" xfId="184"/>
    <cellStyle name="_ПРИОРИТЕТЫ_пофилиально_после_БИК_значения_310306" xfId="185"/>
    <cellStyle name="_Прогноз_2009-2013" xfId="186"/>
    <cellStyle name="_Прогноз_5Y_2008-2012-СЗТ" xfId="187"/>
    <cellStyle name="_Расчет ОКВ_ЮРЛ_1" xfId="188"/>
    <cellStyle name="_расширение_2007_МСС_СЗТ_таблица-16_08 (new1)" xfId="189"/>
    <cellStyle name="_Расшифр_01_05" xfId="190"/>
    <cellStyle name="_СЗТ" xfId="191"/>
    <cellStyle name="_СЗТ_Прогноз_2007-2011 для Стратегии" xfId="192"/>
    <cellStyle name="_Спека и Расчет окупаемости_УСИ_Cisco" xfId="193"/>
    <cellStyle name="_Статус" xfId="194"/>
    <cellStyle name="_Сценарий АнтиПОН_v1_010210" xfId="195"/>
    <cellStyle name="_Таблица 1.1 Основные экономические показатели" xfId="196"/>
    <cellStyle name="_Таблица 1.1. Осн эконом показатели" xfId="197"/>
    <cellStyle name="_Таблица 1.3 ПиУ" xfId="198"/>
    <cellStyle name="_Таблица 1.3 ПиУ (с корректировками на 18.10.06)" xfId="199"/>
    <cellStyle name="_Таблицы для ПЗ селектор за октябрь 06" xfId="200"/>
    <cellStyle name="_ТЭО проекта 75% PON в СПб_v7_300610_принят за базу (75%)" xfId="201"/>
    <cellStyle name="_ФИН_ЗАДОЛЖЕННОСТЬ" xfId="202"/>
    <cellStyle name="_ФИНЗАД_01" xfId="203"/>
    <cellStyle name="_ФОРМА КД2008" xfId="204"/>
    <cellStyle name="_Форма_БюджетPLДДС2008" xfId="205"/>
    <cellStyle name="_Формат отчета PL" xfId="206"/>
    <cellStyle name="_Формы отчетов для СВОС РФ (2)" xfId="207"/>
    <cellStyle name="_ЦРФ" xfId="208"/>
    <cellStyle name="_шаблон ПиУ ДДС ДЗ 2009" xfId="209"/>
    <cellStyle name="0,0_x000d__x000a_NA_x000d__x000a_" xfId="210"/>
    <cellStyle name="0,0_x000d__x000a_NA_x000d__x000a_ 2" xfId="211"/>
    <cellStyle name="0,0_x000d__x000a_NA_x000d__x000a_ 3" xfId="212"/>
    <cellStyle name="0. Заголовок раздела" xfId="213"/>
    <cellStyle name="01_Validation" xfId="214"/>
    <cellStyle name="02_Amount_from_OSV" xfId="215"/>
    <cellStyle name="1,2. Статья или позиция" xfId="216"/>
    <cellStyle name="20% - Акцент1 2" xfId="217"/>
    <cellStyle name="20% - Акцент1 2 2" xfId="218"/>
    <cellStyle name="20% - Акцент1 2 3" xfId="219"/>
    <cellStyle name="20% - Акцент1 2 4" xfId="220"/>
    <cellStyle name="20% - Акцент1 3" xfId="221"/>
    <cellStyle name="20% - Акцент1 4" xfId="222"/>
    <cellStyle name="20% - Акцент1 5" xfId="223"/>
    <cellStyle name="20% - Акцент1 6" xfId="224"/>
    <cellStyle name="20% - Акцент2 2" xfId="225"/>
    <cellStyle name="20% - Акцент2 2 2" xfId="226"/>
    <cellStyle name="20% - Акцент2 2 3" xfId="227"/>
    <cellStyle name="20% - Акцент2 2 4" xfId="228"/>
    <cellStyle name="20% - Акцент2 3" xfId="229"/>
    <cellStyle name="20% - Акцент2 4" xfId="230"/>
    <cellStyle name="20% - Акцент2 5" xfId="231"/>
    <cellStyle name="20% - Акцент2 6" xfId="232"/>
    <cellStyle name="20% - Акцент3 2" xfId="233"/>
    <cellStyle name="20% - Акцент3 2 2" xfId="234"/>
    <cellStyle name="20% - Акцент3 2 3" xfId="235"/>
    <cellStyle name="20% - Акцент3 2 4" xfId="236"/>
    <cellStyle name="20% - Акцент3 3" xfId="237"/>
    <cellStyle name="20% - Акцент3 4" xfId="238"/>
    <cellStyle name="20% - Акцент3 5" xfId="239"/>
    <cellStyle name="20% - Акцент3 6" xfId="240"/>
    <cellStyle name="20% - Акцент4 2" xfId="241"/>
    <cellStyle name="20% - Акцент4 2 2" xfId="242"/>
    <cellStyle name="20% - Акцент4 2 3" xfId="243"/>
    <cellStyle name="20% - Акцент4 2 4" xfId="244"/>
    <cellStyle name="20% - Акцент4 3" xfId="245"/>
    <cellStyle name="20% - Акцент4 4" xfId="246"/>
    <cellStyle name="20% - Акцент4 5" xfId="247"/>
    <cellStyle name="20% - Акцент4 6" xfId="248"/>
    <cellStyle name="20% - Акцент5 2" xfId="249"/>
    <cellStyle name="20% - Акцент5 2 2" xfId="250"/>
    <cellStyle name="20% - Акцент5 2 3" xfId="251"/>
    <cellStyle name="20% - Акцент5 2 4" xfId="252"/>
    <cellStyle name="20% - Акцент5 3" xfId="253"/>
    <cellStyle name="20% - Акцент5 4" xfId="254"/>
    <cellStyle name="20% - Акцент5 5" xfId="255"/>
    <cellStyle name="20% - Акцент5 6" xfId="256"/>
    <cellStyle name="20% - Акцент6 2" xfId="257"/>
    <cellStyle name="20% - Акцент6 2 2" xfId="258"/>
    <cellStyle name="20% - Акцент6 2 3" xfId="259"/>
    <cellStyle name="20% - Акцент6 2 4" xfId="260"/>
    <cellStyle name="20% - Акцент6 3" xfId="261"/>
    <cellStyle name="20% - Акцент6 4" xfId="262"/>
    <cellStyle name="20% - Акцент6 5" xfId="263"/>
    <cellStyle name="20% - Акцент6 6" xfId="264"/>
    <cellStyle name="3. Вид услуги" xfId="265"/>
    <cellStyle name="3. Заголовок подраздела" xfId="266"/>
    <cellStyle name="4,5,6. Цена" xfId="267"/>
    <cellStyle name="40% - Акцент1 2" xfId="268"/>
    <cellStyle name="40% - Акцент1 2 2" xfId="269"/>
    <cellStyle name="40% - Акцент1 2 3" xfId="270"/>
    <cellStyle name="40% - Акцент1 2 4" xfId="271"/>
    <cellStyle name="40% - Акцент1 3" xfId="272"/>
    <cellStyle name="40% - Акцент1 4" xfId="273"/>
    <cellStyle name="40% - Акцент1 5" xfId="274"/>
    <cellStyle name="40% - Акцент1 6" xfId="275"/>
    <cellStyle name="40% - Акцент2 2" xfId="276"/>
    <cellStyle name="40% - Акцент2 2 2" xfId="277"/>
    <cellStyle name="40% - Акцент2 2 3" xfId="278"/>
    <cellStyle name="40% - Акцент2 2 4" xfId="279"/>
    <cellStyle name="40% - Акцент2 3" xfId="280"/>
    <cellStyle name="40% - Акцент2 4" xfId="281"/>
    <cellStyle name="40% - Акцент2 5" xfId="282"/>
    <cellStyle name="40% - Акцент2 6" xfId="283"/>
    <cellStyle name="40% - Акцент3 2" xfId="284"/>
    <cellStyle name="40% - Акцент3 2 2" xfId="285"/>
    <cellStyle name="40% - Акцент3 2 3" xfId="286"/>
    <cellStyle name="40% - Акцент3 2 4" xfId="287"/>
    <cellStyle name="40% - Акцент3 3" xfId="288"/>
    <cellStyle name="40% - Акцент3 4" xfId="289"/>
    <cellStyle name="40% - Акцент3 5" xfId="290"/>
    <cellStyle name="40% - Акцент3 6" xfId="291"/>
    <cellStyle name="40% - Акцент4 2" xfId="292"/>
    <cellStyle name="40% - Акцент4 2 2" xfId="293"/>
    <cellStyle name="40% - Акцент4 2 3" xfId="294"/>
    <cellStyle name="40% - Акцент4 2 4" xfId="295"/>
    <cellStyle name="40% - Акцент4 3" xfId="296"/>
    <cellStyle name="40% - Акцент4 4" xfId="297"/>
    <cellStyle name="40% - Акцент4 5" xfId="298"/>
    <cellStyle name="40% - Акцент4 6" xfId="299"/>
    <cellStyle name="40% - Акцент5 2" xfId="300"/>
    <cellStyle name="40% - Акцент5 2 2" xfId="301"/>
    <cellStyle name="40% - Акцент5 2 3" xfId="302"/>
    <cellStyle name="40% - Акцент5 2 4" xfId="303"/>
    <cellStyle name="40% - Акцент5 3" xfId="304"/>
    <cellStyle name="40% - Акцент5 4" xfId="305"/>
    <cellStyle name="40% - Акцент5 5" xfId="306"/>
    <cellStyle name="40% - Акцент5 6" xfId="307"/>
    <cellStyle name="40% - Акцент6 2" xfId="308"/>
    <cellStyle name="40% - Акцент6 2 2" xfId="309"/>
    <cellStyle name="40% - Акцент6 2 3" xfId="310"/>
    <cellStyle name="40% - Акцент6 2 4" xfId="311"/>
    <cellStyle name="40% - Акцент6 3" xfId="312"/>
    <cellStyle name="40% - Акцент6 4" xfId="313"/>
    <cellStyle name="40% - Акцент6 5" xfId="314"/>
    <cellStyle name="40% - Акцент6 6" xfId="315"/>
    <cellStyle name="60% - Акцент1 2" xfId="316"/>
    <cellStyle name="60% - Акцент1 2 2" xfId="317"/>
    <cellStyle name="60% - Акцент1 2 3" xfId="318"/>
    <cellStyle name="60% - Акцент1 2 4" xfId="319"/>
    <cellStyle name="60% - Акцент1 3" xfId="320"/>
    <cellStyle name="60% - Акцент1 4" xfId="321"/>
    <cellStyle name="60% - Акцент1 5" xfId="322"/>
    <cellStyle name="60% - Акцент1 6" xfId="323"/>
    <cellStyle name="60% - Акцент2 2" xfId="324"/>
    <cellStyle name="60% - Акцент2 2 2" xfId="325"/>
    <cellStyle name="60% - Акцент2 2 3" xfId="326"/>
    <cellStyle name="60% - Акцент2 2 4" xfId="327"/>
    <cellStyle name="60% - Акцент2 3" xfId="328"/>
    <cellStyle name="60% - Акцент2 4" xfId="329"/>
    <cellStyle name="60% - Акцент2 5" xfId="330"/>
    <cellStyle name="60% - Акцент2 6" xfId="331"/>
    <cellStyle name="60% - Акцент3 2" xfId="332"/>
    <cellStyle name="60% - Акцент3 2 2" xfId="333"/>
    <cellStyle name="60% - Акцент3 2 3" xfId="334"/>
    <cellStyle name="60% - Акцент3 2 4" xfId="335"/>
    <cellStyle name="60% - Акцент3 3" xfId="336"/>
    <cellStyle name="60% - Акцент3 4" xfId="337"/>
    <cellStyle name="60% - Акцент3 5" xfId="338"/>
    <cellStyle name="60% - Акцент3 6" xfId="339"/>
    <cellStyle name="60% - Акцент4 2" xfId="340"/>
    <cellStyle name="60% - Акцент4 2 2" xfId="341"/>
    <cellStyle name="60% - Акцент4 2 3" xfId="342"/>
    <cellStyle name="60% - Акцент4 2 4" xfId="343"/>
    <cellStyle name="60% - Акцент4 3" xfId="344"/>
    <cellStyle name="60% - Акцент4 4" xfId="345"/>
    <cellStyle name="60% - Акцент4 5" xfId="346"/>
    <cellStyle name="60% - Акцент4 6" xfId="347"/>
    <cellStyle name="60% - Акцент5 2" xfId="348"/>
    <cellStyle name="60% - Акцент5 2 2" xfId="349"/>
    <cellStyle name="60% - Акцент5 2 3" xfId="350"/>
    <cellStyle name="60% - Акцент5 2 4" xfId="351"/>
    <cellStyle name="60% - Акцент5 3" xfId="352"/>
    <cellStyle name="60% - Акцент5 4" xfId="353"/>
    <cellStyle name="60% - Акцент5 5" xfId="354"/>
    <cellStyle name="60% - Акцент5 6" xfId="355"/>
    <cellStyle name="60% - Акцент6 2" xfId="356"/>
    <cellStyle name="60% - Акцент6 2 2" xfId="357"/>
    <cellStyle name="60% - Акцент6 2 3" xfId="358"/>
    <cellStyle name="60% - Акцент6 2 4" xfId="359"/>
    <cellStyle name="60% - Акцент6 3" xfId="360"/>
    <cellStyle name="60% - Акцент6 4" xfId="361"/>
    <cellStyle name="60% - Акцент6 5" xfId="362"/>
    <cellStyle name="60% - Акцент6 6" xfId="363"/>
    <cellStyle name="Aaia?iue [0]_laroux" xfId="364"/>
    <cellStyle name="Aaia?iue_laroux" xfId="365"/>
    <cellStyle name="Accent1" xfId="366"/>
    <cellStyle name="Accent1 - 20%" xfId="367"/>
    <cellStyle name="Accent1 - 40%" xfId="368"/>
    <cellStyle name="Accent1 - 60%" xfId="369"/>
    <cellStyle name="Accent2" xfId="370"/>
    <cellStyle name="Accent2 - 20%" xfId="371"/>
    <cellStyle name="Accent2 - 40%" xfId="372"/>
    <cellStyle name="Accent2 - 60%" xfId="373"/>
    <cellStyle name="Accent3" xfId="374"/>
    <cellStyle name="Accent3 - 20%" xfId="375"/>
    <cellStyle name="Accent3 - 40%" xfId="376"/>
    <cellStyle name="Accent3 - 60%" xfId="377"/>
    <cellStyle name="Accent4" xfId="378"/>
    <cellStyle name="Accent4 - 20%" xfId="379"/>
    <cellStyle name="Accent4 - 40%" xfId="380"/>
    <cellStyle name="Accent4 - 60%" xfId="381"/>
    <cellStyle name="Accent5" xfId="382"/>
    <cellStyle name="Accent5 - 20%" xfId="383"/>
    <cellStyle name="Accent5 - 40%" xfId="384"/>
    <cellStyle name="Accent5 - 60%" xfId="385"/>
    <cellStyle name="Accent6" xfId="386"/>
    <cellStyle name="Accent6 - 20%" xfId="387"/>
    <cellStyle name="Accent6 - 40%" xfId="388"/>
    <cellStyle name="Accent6 - 60%" xfId="389"/>
    <cellStyle name="account" xfId="390"/>
    <cellStyle name="Accounting" xfId="391"/>
    <cellStyle name="Acdldnnueer" xfId="392"/>
    <cellStyle name="Alilciue [0]_13o2" xfId="393"/>
    <cellStyle name="Alilciue_13o2" xfId="394"/>
    <cellStyle name="Amount_from_OSV" xfId="395"/>
    <cellStyle name="Anna" xfId="396"/>
    <cellStyle name="AP_AR_UPS" xfId="397"/>
    <cellStyle name="BackGround_General" xfId="398"/>
    <cellStyle name="Bad" xfId="399"/>
    <cellStyle name="blank" xfId="400"/>
    <cellStyle name="Blue_Calculation" xfId="401"/>
    <cellStyle name="border" xfId="402"/>
    <cellStyle name="border 2" xfId="403"/>
    <cellStyle name="border 3" xfId="404"/>
    <cellStyle name="border 4" xfId="405"/>
    <cellStyle name="border 5" xfId="406"/>
    <cellStyle name="border 6" xfId="407"/>
    <cellStyle name="border 7" xfId="408"/>
    <cellStyle name="border 8" xfId="409"/>
    <cellStyle name="border 9" xfId="410"/>
    <cellStyle name="border_DDS_Inv_2011" xfId="411"/>
    <cellStyle name="Calculation" xfId="412"/>
    <cellStyle name="Chapter title" xfId="413"/>
    <cellStyle name="Chapter Total" xfId="414"/>
    <cellStyle name="Check" xfId="415"/>
    <cellStyle name="Check Cell" xfId="416"/>
    <cellStyle name="Comma [0]_irl tel sep5" xfId="417"/>
    <cellStyle name="Comma_Footnotes_NNovgorod" xfId="418"/>
    <cellStyle name="Currency [0]_irl tel sep5" xfId="419"/>
    <cellStyle name="Currency_HP-COMP" xfId="420"/>
    <cellStyle name="Date" xfId="421"/>
    <cellStyle name="default" xfId="422"/>
    <cellStyle name="Dezimal [0]_Compiling Utility Macros" xfId="423"/>
    <cellStyle name="Dezimal_Compiling Utility Macros" xfId="424"/>
    <cellStyle name="Emphasis 1" xfId="425"/>
    <cellStyle name="Emphasis 2" xfId="426"/>
    <cellStyle name="Emphasis 3" xfId="427"/>
    <cellStyle name="Flag" xfId="428"/>
    <cellStyle name="Flag 2" xfId="429"/>
    <cellStyle name="Flag 3" xfId="430"/>
    <cellStyle name="Flag 4" xfId="431"/>
    <cellStyle name="Flag 5" xfId="432"/>
    <cellStyle name="Flag 6" xfId="433"/>
    <cellStyle name="Flag 7" xfId="434"/>
    <cellStyle name="Flag 8" xfId="435"/>
    <cellStyle name="Flag 9" xfId="436"/>
    <cellStyle name="Flag_DDS_Inv_2011" xfId="437"/>
    <cellStyle name="Footnotes" xfId="438"/>
    <cellStyle name="Footnotes 2" xfId="439"/>
    <cellStyle name="Footnotes 3" xfId="440"/>
    <cellStyle name="Footnotes 4" xfId="441"/>
    <cellStyle name="Footnotes 5" xfId="442"/>
    <cellStyle name="Footnotes 6" xfId="443"/>
    <cellStyle name="Footnotes 7" xfId="444"/>
    <cellStyle name="Footnotes 8" xfId="445"/>
    <cellStyle name="Footnotes 9" xfId="446"/>
    <cellStyle name="For_B_column" xfId="447"/>
    <cellStyle name="General_Ledger" xfId="448"/>
    <cellStyle name="Good" xfId="449"/>
    <cellStyle name="Grey" xfId="450"/>
    <cellStyle name="Grey 2" xfId="451"/>
    <cellStyle name="Grey 3" xfId="452"/>
    <cellStyle name="Grey 4" xfId="453"/>
    <cellStyle name="Grey 5" xfId="454"/>
    <cellStyle name="Grey 6" xfId="455"/>
    <cellStyle name="Grey 7" xfId="456"/>
    <cellStyle name="Grey 8" xfId="457"/>
    <cellStyle name="Grey 9" xfId="458"/>
    <cellStyle name="Grey_DDS_Inv_2011" xfId="459"/>
    <cellStyle name="grid" xfId="460"/>
    <cellStyle name="Heading 1" xfId="461"/>
    <cellStyle name="Heading 2" xfId="462"/>
    <cellStyle name="Heading 3" xfId="463"/>
    <cellStyle name="Heading 4" xfId="464"/>
    <cellStyle name="Heading2" xfId="465"/>
    <cellStyle name="Heading2 2" xfId="466"/>
    <cellStyle name="Heading2 3" xfId="467"/>
    <cellStyle name="Heading2 4" xfId="468"/>
    <cellStyle name="Heading2 5" xfId="469"/>
    <cellStyle name="Heading2 6" xfId="470"/>
    <cellStyle name="Heading2 7" xfId="471"/>
    <cellStyle name="Heading2 8" xfId="472"/>
    <cellStyle name="Heading2 9" xfId="473"/>
    <cellStyle name="Heading2_DDS_Inv_2011" xfId="474"/>
    <cellStyle name="Heading3" xfId="475"/>
    <cellStyle name="Heading3 2" xfId="476"/>
    <cellStyle name="Heading3 3" xfId="477"/>
    <cellStyle name="Heading3 4" xfId="478"/>
    <cellStyle name="Heading3 5" xfId="479"/>
    <cellStyle name="Heading3 6" xfId="480"/>
    <cellStyle name="Heading3 7" xfId="481"/>
    <cellStyle name="Heading3 8" xfId="482"/>
    <cellStyle name="Heading3 9" xfId="483"/>
    <cellStyle name="Heading3_DDS_Inv_2011" xfId="484"/>
    <cellStyle name="Headline I" xfId="485"/>
    <cellStyle name="Headline I 2" xfId="486"/>
    <cellStyle name="Headline I 3" xfId="487"/>
    <cellStyle name="Headline I 4" xfId="488"/>
    <cellStyle name="Headline I 5" xfId="489"/>
    <cellStyle name="Headline I 6" xfId="490"/>
    <cellStyle name="Headline I 7" xfId="491"/>
    <cellStyle name="Headline I 8" xfId="492"/>
    <cellStyle name="Headline I 9" xfId="493"/>
    <cellStyle name="Headline I_DDS_Inv_2011" xfId="494"/>
    <cellStyle name="Headline II" xfId="495"/>
    <cellStyle name="Headline II 2" xfId="496"/>
    <cellStyle name="Headline II 3" xfId="497"/>
    <cellStyle name="Headline II 4" xfId="498"/>
    <cellStyle name="Headline II 5" xfId="499"/>
    <cellStyle name="Headline II 6" xfId="500"/>
    <cellStyle name="Headline II 7" xfId="501"/>
    <cellStyle name="Headline II 8" xfId="502"/>
    <cellStyle name="Headline II 9" xfId="503"/>
    <cellStyle name="Headline II_DDS_Inv_2011" xfId="504"/>
    <cellStyle name="Headline III" xfId="505"/>
    <cellStyle name="Headline III 2" xfId="506"/>
    <cellStyle name="Headline III 3" xfId="507"/>
    <cellStyle name="Headline III 4" xfId="508"/>
    <cellStyle name="Headline III 5" xfId="509"/>
    <cellStyle name="Headline III 6" xfId="510"/>
    <cellStyle name="Headline III 7" xfId="511"/>
    <cellStyle name="Headline III 8" xfId="512"/>
    <cellStyle name="Headline III 9" xfId="513"/>
    <cellStyle name="Headline III_DDS_Inv_2011" xfId="514"/>
    <cellStyle name="Hidden" xfId="515"/>
    <cellStyle name="Horizontal" xfId="516"/>
    <cellStyle name="hyperlink" xfId="517"/>
    <cellStyle name="Iau?iue_13o2" xfId="518"/>
    <cellStyle name="Input" xfId="519"/>
    <cellStyle name="Input [yellow]" xfId="520"/>
    <cellStyle name="Input_Any" xfId="521"/>
    <cellStyle name="Item Header" xfId="522"/>
    <cellStyle name="Just_Table" xfId="523"/>
    <cellStyle name="Komma (0)" xfId="524"/>
    <cellStyle name="Label_Blue" xfId="525"/>
    <cellStyle name="LeftTitle" xfId="526"/>
    <cellStyle name="Linked Cell" xfId="527"/>
    <cellStyle name="Neutral" xfId="528"/>
    <cellStyle name="No_Input" xfId="529"/>
    <cellStyle name="Normal - Style1" xfId="530"/>
    <cellStyle name="Normal 19" xfId="531"/>
    <cellStyle name="Normal 22" xfId="532"/>
    <cellStyle name="Normal_128 kbps_Multi Quote (2)" xfId="533"/>
    <cellStyle name="normalni_laroux" xfId="534"/>
    <cellStyle name="normбlnм_laroux" xfId="535"/>
    <cellStyle name="Note" xfId="536"/>
    <cellStyle name="Note 2" xfId="537"/>
    <cellStyle name="Note 3" xfId="538"/>
    <cellStyle name="Note 4" xfId="539"/>
    <cellStyle name="Note 5" xfId="540"/>
    <cellStyle name="Note 6" xfId="541"/>
    <cellStyle name="Note 7" xfId="542"/>
    <cellStyle name="Note 8" xfId="543"/>
    <cellStyle name="Note 9" xfId="544"/>
    <cellStyle name="Note_DDS_Inv_2011" xfId="545"/>
    <cellStyle name="Ociriniaue [0]_13o2" xfId="546"/>
    <cellStyle name="Ociriniaue_13o2" xfId="547"/>
    <cellStyle name="Option" xfId="548"/>
    <cellStyle name="OptionHeading" xfId="549"/>
    <cellStyle name="OptionHeading 2" xfId="550"/>
    <cellStyle name="OptionHeading 3" xfId="551"/>
    <cellStyle name="OptionHeading 4" xfId="552"/>
    <cellStyle name="OptionHeading 5" xfId="553"/>
    <cellStyle name="OptionHeading 6" xfId="554"/>
    <cellStyle name="OptionHeading 7" xfId="555"/>
    <cellStyle name="OptionHeading 8" xfId="556"/>
    <cellStyle name="OptionHeading 9" xfId="557"/>
    <cellStyle name="OptionHeading_DDS_Inv_2011" xfId="558"/>
    <cellStyle name="Ouny?e [0]_PR" xfId="559"/>
    <cellStyle name="Output" xfId="560"/>
    <cellStyle name="PageHeading" xfId="561"/>
    <cellStyle name="pagetitle" xfId="562"/>
    <cellStyle name="Percent [2]" xfId="563"/>
    <cellStyle name="Percent_PZ_tables" xfId="564"/>
    <cellStyle name="Percentage" xfId="565"/>
    <cellStyle name="Price" xfId="566"/>
    <cellStyle name="ProductClass" xfId="567"/>
    <cellStyle name="QTitle" xfId="568"/>
    <cellStyle name="Quote_Normal" xfId="569"/>
    <cellStyle name="range" xfId="570"/>
    <cellStyle name="range 10" xfId="571"/>
    <cellStyle name="range 2" xfId="572"/>
    <cellStyle name="range 3" xfId="573"/>
    <cellStyle name="range 4" xfId="574"/>
    <cellStyle name="range 5" xfId="575"/>
    <cellStyle name="range 6" xfId="576"/>
    <cellStyle name="range 7" xfId="577"/>
    <cellStyle name="range 8" xfId="578"/>
    <cellStyle name="range 9" xfId="579"/>
    <cellStyle name="range_DDS_Inv_2011" xfId="580"/>
    <cellStyle name="rep_complex_change" xfId="581"/>
    <cellStyle name="S3" xfId="582"/>
    <cellStyle name="S4" xfId="583"/>
    <cellStyle name="Sheet Title" xfId="584"/>
    <cellStyle name="Show_Sell" xfId="585"/>
    <cellStyle name="stand_bord" xfId="586"/>
    <cellStyle name="Standard_Anpassen der Amortisation" xfId="587"/>
    <cellStyle name="Style 1" xfId="588"/>
    <cellStyle name="Table" xfId="589"/>
    <cellStyle name="Table 2" xfId="590"/>
    <cellStyle name="Table 3" xfId="591"/>
    <cellStyle name="Table 4" xfId="592"/>
    <cellStyle name="Table 5" xfId="593"/>
    <cellStyle name="Table 6" xfId="594"/>
    <cellStyle name="Table 7" xfId="595"/>
    <cellStyle name="Table 8" xfId="596"/>
    <cellStyle name="Table 9" xfId="597"/>
    <cellStyle name="Table_Invest_11_факт_март_для КОРРЕКТИРОВКИ ПЛАНА" xfId="598"/>
    <cellStyle name="Title" xfId="599"/>
    <cellStyle name="Total" xfId="600"/>
    <cellStyle name="Tusental (0)_Blad1" xfId="601"/>
    <cellStyle name="Tusental_Blad1" xfId="602"/>
    <cellStyle name="Unit" xfId="603"/>
    <cellStyle name="USD" xfId="604"/>
    <cellStyle name="USDsum" xfId="605"/>
    <cellStyle name="Validation" xfId="606"/>
    <cellStyle name="Valuta (0)_Blad1" xfId="607"/>
    <cellStyle name="Valuta_Blad1" xfId="608"/>
    <cellStyle name="Vertical" xfId="609"/>
    <cellStyle name="Warning Text" xfId="610"/>
    <cellStyle name="white" xfId="611"/>
    <cellStyle name="Wдhrung [0]_Compiling Utility Macros" xfId="612"/>
    <cellStyle name="Wдhrung_Compiling Utility Macros" xfId="613"/>
    <cellStyle name="xx_data" xfId="6"/>
    <cellStyle name="Yellow" xfId="614"/>
    <cellStyle name="YelNumbersCurr" xfId="615"/>
    <cellStyle name="YelNumbersCurr 2" xfId="616"/>
    <cellStyle name="YelNumbersCurr 3" xfId="617"/>
    <cellStyle name="YelNumbersCurr_База" xfId="618"/>
    <cellStyle name="Акцент1 2" xfId="619"/>
    <cellStyle name="Акцент1 2 2" xfId="620"/>
    <cellStyle name="Акцент1 2 3" xfId="621"/>
    <cellStyle name="Акцент1 2 4" xfId="622"/>
    <cellStyle name="Акцент1 3" xfId="623"/>
    <cellStyle name="Акцент1 4" xfId="624"/>
    <cellStyle name="Акцент1 5" xfId="625"/>
    <cellStyle name="Акцент1 6" xfId="626"/>
    <cellStyle name="Акцент2 2" xfId="627"/>
    <cellStyle name="Акцент2 2 2" xfId="628"/>
    <cellStyle name="Акцент2 2 3" xfId="629"/>
    <cellStyle name="Акцент2 2 4" xfId="630"/>
    <cellStyle name="Акцент2 3" xfId="631"/>
    <cellStyle name="Акцент2 4" xfId="632"/>
    <cellStyle name="Акцент2 5" xfId="633"/>
    <cellStyle name="Акцент2 6" xfId="634"/>
    <cellStyle name="Акцент3 2" xfId="635"/>
    <cellStyle name="Акцент3 2 2" xfId="636"/>
    <cellStyle name="Акцент3 2 3" xfId="637"/>
    <cellStyle name="Акцент3 2 4" xfId="638"/>
    <cellStyle name="Акцент3 3" xfId="639"/>
    <cellStyle name="Акцент3 4" xfId="640"/>
    <cellStyle name="Акцент3 5" xfId="641"/>
    <cellStyle name="Акцент3 6" xfId="642"/>
    <cellStyle name="Акцент4 2" xfId="643"/>
    <cellStyle name="Акцент4 2 2" xfId="644"/>
    <cellStyle name="Акцент4 2 3" xfId="645"/>
    <cellStyle name="Акцент4 2 4" xfId="646"/>
    <cellStyle name="Акцент4 3" xfId="647"/>
    <cellStyle name="Акцент4 4" xfId="648"/>
    <cellStyle name="Акцент4 5" xfId="649"/>
    <cellStyle name="Акцент4 6" xfId="650"/>
    <cellStyle name="Акцент5 2" xfId="651"/>
    <cellStyle name="Акцент5 2 2" xfId="652"/>
    <cellStyle name="Акцент5 2 3" xfId="653"/>
    <cellStyle name="Акцент5 2 4" xfId="654"/>
    <cellStyle name="Акцент5 3" xfId="655"/>
    <cellStyle name="Акцент5 4" xfId="656"/>
    <cellStyle name="Акцент5 5" xfId="657"/>
    <cellStyle name="Акцент5 6" xfId="658"/>
    <cellStyle name="Акцент6 2" xfId="659"/>
    <cellStyle name="Акцент6 2 2" xfId="660"/>
    <cellStyle name="Акцент6 2 3" xfId="661"/>
    <cellStyle name="Акцент6 2 4" xfId="662"/>
    <cellStyle name="Акцент6 3" xfId="663"/>
    <cellStyle name="Акцент6 4" xfId="664"/>
    <cellStyle name="Акцент6 5" xfId="665"/>
    <cellStyle name="Акцент6 6" xfId="666"/>
    <cellStyle name="Ввод  2" xfId="667"/>
    <cellStyle name="Ввод  2 2" xfId="668"/>
    <cellStyle name="Ввод  2 3" xfId="669"/>
    <cellStyle name="Ввод  2 4" xfId="670"/>
    <cellStyle name="Ввод  3" xfId="671"/>
    <cellStyle name="Ввод  4" xfId="672"/>
    <cellStyle name="Ввод  5" xfId="673"/>
    <cellStyle name="Ввод  6" xfId="674"/>
    <cellStyle name="Вывод" xfId="3229" builtinId="21"/>
    <cellStyle name="Вывод 2" xfId="675"/>
    <cellStyle name="Вывод 2 2" xfId="676"/>
    <cellStyle name="Вывод 2 3" xfId="677"/>
    <cellStyle name="Вывод 2 4" xfId="678"/>
    <cellStyle name="Вывод 3" xfId="679"/>
    <cellStyle name="Вывод 4" xfId="680"/>
    <cellStyle name="Вывод 5" xfId="681"/>
    <cellStyle name="Вывод 6" xfId="682"/>
    <cellStyle name="Вычисление 2" xfId="683"/>
    <cellStyle name="Вычисление 2 2" xfId="684"/>
    <cellStyle name="Вычисление 2 3" xfId="685"/>
    <cellStyle name="Вычисление 2 4" xfId="686"/>
    <cellStyle name="Вычисление 3" xfId="687"/>
    <cellStyle name="Вычисление 4" xfId="688"/>
    <cellStyle name="Вычисление 5" xfId="689"/>
    <cellStyle name="Вычисление 6" xfId="690"/>
    <cellStyle name="Гиперссылка" xfId="3230" builtinId="8"/>
    <cellStyle name="Денежный 2" xfId="691"/>
    <cellStyle name="Денежный 2 2" xfId="692"/>
    <cellStyle name="ефиду" xfId="693"/>
    <cellStyle name="Заголовок 1 2" xfId="694"/>
    <cellStyle name="Заголовок 1 2 2" xfId="695"/>
    <cellStyle name="Заголовок 1 2 3" xfId="696"/>
    <cellStyle name="Заголовок 1 2 4" xfId="697"/>
    <cellStyle name="Заголовок 1 3" xfId="698"/>
    <cellStyle name="Заголовок 1 4" xfId="699"/>
    <cellStyle name="Заголовок 1 5" xfId="700"/>
    <cellStyle name="Заголовок 1 6" xfId="701"/>
    <cellStyle name="Заголовок 2 2" xfId="702"/>
    <cellStyle name="Заголовок 2 2 2" xfId="703"/>
    <cellStyle name="Заголовок 2 2 3" xfId="704"/>
    <cellStyle name="Заголовок 2 2 4" xfId="705"/>
    <cellStyle name="Заголовок 2 3" xfId="706"/>
    <cellStyle name="Заголовок 2 4" xfId="707"/>
    <cellStyle name="Заголовок 2 5" xfId="708"/>
    <cellStyle name="Заголовок 2 6" xfId="709"/>
    <cellStyle name="Заголовок 3 2" xfId="710"/>
    <cellStyle name="Заголовок 3 2 2" xfId="711"/>
    <cellStyle name="Заголовок 3 2 3" xfId="712"/>
    <cellStyle name="Заголовок 3 2 4" xfId="713"/>
    <cellStyle name="Заголовок 3 3" xfId="714"/>
    <cellStyle name="Заголовок 3 4" xfId="715"/>
    <cellStyle name="Заголовок 3 5" xfId="716"/>
    <cellStyle name="Заголовок 3 6" xfId="717"/>
    <cellStyle name="Заголовок 4 2" xfId="718"/>
    <cellStyle name="Заголовок 4 2 2" xfId="719"/>
    <cellStyle name="Заголовок 4 2 3" xfId="720"/>
    <cellStyle name="Заголовок 4 2 4" xfId="721"/>
    <cellStyle name="Заголовок 4 3" xfId="722"/>
    <cellStyle name="Заголовок 4 4" xfId="723"/>
    <cellStyle name="Заголовок 4 5" xfId="724"/>
    <cellStyle name="Заголовок 4 6" xfId="725"/>
    <cellStyle name="зфпуруфвштп" xfId="726"/>
    <cellStyle name="йешеду" xfId="727"/>
    <cellStyle name="Итог 2" xfId="728"/>
    <cellStyle name="Итог 2 2" xfId="729"/>
    <cellStyle name="Итог 2 3" xfId="730"/>
    <cellStyle name="Итог 2 4" xfId="731"/>
    <cellStyle name="Итог 3" xfId="732"/>
    <cellStyle name="Итог 4" xfId="733"/>
    <cellStyle name="Итог 5" xfId="734"/>
    <cellStyle name="Итог 6" xfId="735"/>
    <cellStyle name="Контрольная ячейка 2" xfId="736"/>
    <cellStyle name="Контрольная ячейка 2 2" xfId="737"/>
    <cellStyle name="Контрольная ячейка 2 3" xfId="738"/>
    <cellStyle name="Контрольная ячейка 2 4" xfId="739"/>
    <cellStyle name="Контрольная ячейка 3" xfId="740"/>
    <cellStyle name="Контрольная ячейка 4" xfId="741"/>
    <cellStyle name="Контрольная ячейка 5" xfId="742"/>
    <cellStyle name="Контрольная ячейка 6" xfId="743"/>
    <cellStyle name="Личный" xfId="744"/>
    <cellStyle name="Название 2" xfId="745"/>
    <cellStyle name="Название 2 2" xfId="746"/>
    <cellStyle name="Название 2 3" xfId="747"/>
    <cellStyle name="Название 2 4" xfId="748"/>
    <cellStyle name="Название 3" xfId="749"/>
    <cellStyle name="Название 4" xfId="750"/>
    <cellStyle name="Название 5" xfId="751"/>
    <cellStyle name="Название 6" xfId="752"/>
    <cellStyle name="Нейтральный 2" xfId="753"/>
    <cellStyle name="Нейтральный 2 2" xfId="754"/>
    <cellStyle name="Нейтральный 2 3" xfId="755"/>
    <cellStyle name="Нейтральный 2 4" xfId="756"/>
    <cellStyle name="Нейтральный 3" xfId="757"/>
    <cellStyle name="Нейтральный 4" xfId="758"/>
    <cellStyle name="Нейтральный 5" xfId="759"/>
    <cellStyle name="Нейтральный 6" xfId="760"/>
    <cellStyle name="Ненежный [0]" xfId="761"/>
    <cellStyle name="Обычный" xfId="0" builtinId="0"/>
    <cellStyle name="Обычный 10" xfId="10"/>
    <cellStyle name="Обычный 10 2" xfId="762"/>
    <cellStyle name="Обычный 2" xfId="2"/>
    <cellStyle name="Обычный 2 2" xfId="12"/>
    <cellStyle name="Обычный 2 2 2" xfId="11"/>
    <cellStyle name="Обычный 2 2 2 2" xfId="763"/>
    <cellStyle name="Обычный 2 2 3" xfId="764"/>
    <cellStyle name="Обычный 2 2 4" xfId="765"/>
    <cellStyle name="Обычный 2 3" xfId="766"/>
    <cellStyle name="Обычный 2 3 2" xfId="767"/>
    <cellStyle name="Обычный 2 4" xfId="9"/>
    <cellStyle name="Обычный 2 5" xfId="768"/>
    <cellStyle name="Обычный 2 9" xfId="769"/>
    <cellStyle name="Обычный 3" xfId="4"/>
    <cellStyle name="Обычный 3 2" xfId="771"/>
    <cellStyle name="Обычный 3 2 2" xfId="772"/>
    <cellStyle name="Обычный 3 2 2 2" xfId="773"/>
    <cellStyle name="Обычный 3 2 3" xfId="774"/>
    <cellStyle name="Обычный 3 2 4" xfId="775"/>
    <cellStyle name="Обычный 3 3" xfId="776"/>
    <cellStyle name="Обычный 3 3 2" xfId="777"/>
    <cellStyle name="Обычный 3 4" xfId="778"/>
    <cellStyle name="Обычный 3 5" xfId="779"/>
    <cellStyle name="Обычный 3 5 2" xfId="780"/>
    <cellStyle name="Обычный 3 6" xfId="781"/>
    <cellStyle name="Обычный 3 7" xfId="770"/>
    <cellStyle name="Обычный 4" xfId="7"/>
    <cellStyle name="Обычный 4 2" xfId="782"/>
    <cellStyle name="Обычный 5" xfId="13"/>
    <cellStyle name="Обычный 5 2" xfId="784"/>
    <cellStyle name="Обычный 5 3" xfId="785"/>
    <cellStyle name="Обычный 5 4" xfId="786"/>
    <cellStyle name="Обычный 5 5" xfId="783"/>
    <cellStyle name="Обычный 6" xfId="787"/>
    <cellStyle name="Обычный 7" xfId="788"/>
    <cellStyle name="Обычный 7 2" xfId="789"/>
    <cellStyle name="Обычный 8" xfId="8"/>
    <cellStyle name="Обычный 8 2" xfId="791"/>
    <cellStyle name="Обычный 8 3" xfId="790"/>
    <cellStyle name="Обычный 9" xfId="792"/>
    <cellStyle name="Плохой 2" xfId="793"/>
    <cellStyle name="Плохой 2 2" xfId="794"/>
    <cellStyle name="Плохой 2 3" xfId="795"/>
    <cellStyle name="Плохой 2 4" xfId="796"/>
    <cellStyle name="Плохой 3" xfId="797"/>
    <cellStyle name="Плохой 4" xfId="798"/>
    <cellStyle name="Плохой 5" xfId="799"/>
    <cellStyle name="Плохой 6" xfId="800"/>
    <cellStyle name="Пояснение 2" xfId="801"/>
    <cellStyle name="Пояснение 2 2" xfId="802"/>
    <cellStyle name="Пояснение 2 3" xfId="803"/>
    <cellStyle name="Пояснение 2 4" xfId="804"/>
    <cellStyle name="Пояснение 3" xfId="805"/>
    <cellStyle name="Пояснение 4" xfId="806"/>
    <cellStyle name="Пояснение 5" xfId="807"/>
    <cellStyle name="Пояснение 6" xfId="808"/>
    <cellStyle name="Примечание 10" xfId="809"/>
    <cellStyle name="Примечание 10 2" xfId="810"/>
    <cellStyle name="Примечание 10 2 2" xfId="811"/>
    <cellStyle name="Примечание 10 2 3" xfId="812"/>
    <cellStyle name="Примечание 10 3" xfId="813"/>
    <cellStyle name="Примечание 10 3 2" xfId="814"/>
    <cellStyle name="Примечание 10 3 3" xfId="815"/>
    <cellStyle name="Примечание 10 4" xfId="816"/>
    <cellStyle name="Примечание 10 4 2" xfId="817"/>
    <cellStyle name="Примечание 10 4 3" xfId="818"/>
    <cellStyle name="Примечание 10 5" xfId="819"/>
    <cellStyle name="Примечание 10 6" xfId="820"/>
    <cellStyle name="Примечание 11" xfId="821"/>
    <cellStyle name="Примечание 11 2" xfId="822"/>
    <cellStyle name="Примечание 11 2 2" xfId="823"/>
    <cellStyle name="Примечание 11 2 3" xfId="824"/>
    <cellStyle name="Примечание 11 3" xfId="825"/>
    <cellStyle name="Примечание 11 3 2" xfId="826"/>
    <cellStyle name="Примечание 11 3 3" xfId="827"/>
    <cellStyle name="Примечание 11 4" xfId="828"/>
    <cellStyle name="Примечание 11 4 2" xfId="829"/>
    <cellStyle name="Примечание 11 4 3" xfId="830"/>
    <cellStyle name="Примечание 11 5" xfId="831"/>
    <cellStyle name="Примечание 11 6" xfId="832"/>
    <cellStyle name="Примечание 12" xfId="833"/>
    <cellStyle name="Примечание 12 2" xfId="834"/>
    <cellStyle name="Примечание 12 2 2" xfId="835"/>
    <cellStyle name="Примечание 12 2 2 2" xfId="836"/>
    <cellStyle name="Примечание 12 2 2 3" xfId="837"/>
    <cellStyle name="Примечание 12 2 3" xfId="838"/>
    <cellStyle name="Примечание 12 2 4" xfId="839"/>
    <cellStyle name="Примечание 12 3" xfId="840"/>
    <cellStyle name="Примечание 12 3 2" xfId="841"/>
    <cellStyle name="Примечание 12 3 3" xfId="842"/>
    <cellStyle name="Примечание 12 4" xfId="843"/>
    <cellStyle name="Примечание 12 5" xfId="844"/>
    <cellStyle name="Примечание 13" xfId="845"/>
    <cellStyle name="Примечание 13 2" xfId="846"/>
    <cellStyle name="Примечание 13 2 2" xfId="847"/>
    <cellStyle name="Примечание 13 2 3" xfId="848"/>
    <cellStyle name="Примечание 13 3" xfId="849"/>
    <cellStyle name="Примечание 13 4" xfId="850"/>
    <cellStyle name="Примечание 14" xfId="851"/>
    <cellStyle name="Примечание 15" xfId="852"/>
    <cellStyle name="Примечание 2" xfId="853"/>
    <cellStyle name="Примечание 2 10" xfId="854"/>
    <cellStyle name="Примечание 2 10 10" xfId="855"/>
    <cellStyle name="Примечание 2 10 10 2" xfId="856"/>
    <cellStyle name="Примечание 2 10 10 3" xfId="857"/>
    <cellStyle name="Примечание 2 10 11" xfId="858"/>
    <cellStyle name="Примечание 2 10 12" xfId="859"/>
    <cellStyle name="Примечание 2 10 2" xfId="860"/>
    <cellStyle name="Примечание 2 10 2 2" xfId="861"/>
    <cellStyle name="Примечание 2 10 2 2 2" xfId="862"/>
    <cellStyle name="Примечание 2 10 2 2 2 2" xfId="863"/>
    <cellStyle name="Примечание 2 10 2 2 2 3" xfId="864"/>
    <cellStyle name="Примечание 2 10 2 2 3" xfId="865"/>
    <cellStyle name="Примечание 2 10 2 2 3 2" xfId="866"/>
    <cellStyle name="Примечание 2 10 2 2 3 3" xfId="867"/>
    <cellStyle name="Примечание 2 10 2 2 4" xfId="868"/>
    <cellStyle name="Примечание 2 10 2 2 4 2" xfId="869"/>
    <cellStyle name="Примечание 2 10 2 2 4 3" xfId="870"/>
    <cellStyle name="Примечание 2 10 2 2 5" xfId="871"/>
    <cellStyle name="Примечание 2 10 2 2 6" xfId="872"/>
    <cellStyle name="Примечание 2 10 2 3" xfId="873"/>
    <cellStyle name="Примечание 2 10 2 3 2" xfId="874"/>
    <cellStyle name="Примечание 2 10 2 3 2 2" xfId="875"/>
    <cellStyle name="Примечание 2 10 2 3 2 3" xfId="876"/>
    <cellStyle name="Примечание 2 10 2 3 3" xfId="877"/>
    <cellStyle name="Примечание 2 10 2 3 3 2" xfId="878"/>
    <cellStyle name="Примечание 2 10 2 3 3 3" xfId="879"/>
    <cellStyle name="Примечание 2 10 2 3 4" xfId="880"/>
    <cellStyle name="Примечание 2 10 2 3 4 2" xfId="881"/>
    <cellStyle name="Примечание 2 10 2 3 4 3" xfId="882"/>
    <cellStyle name="Примечание 2 10 2 3 5" xfId="883"/>
    <cellStyle name="Примечание 2 10 2 3 6" xfId="884"/>
    <cellStyle name="Примечание 2 10 2 4" xfId="885"/>
    <cellStyle name="Примечание 2 10 2 4 2" xfId="886"/>
    <cellStyle name="Примечание 2 10 2 4 2 2" xfId="887"/>
    <cellStyle name="Примечание 2 10 2 4 2 3" xfId="888"/>
    <cellStyle name="Примечание 2 10 2 4 3" xfId="889"/>
    <cellStyle name="Примечание 2 10 2 4 3 2" xfId="890"/>
    <cellStyle name="Примечание 2 10 2 4 3 3" xfId="891"/>
    <cellStyle name="Примечание 2 10 2 4 4" xfId="892"/>
    <cellStyle name="Примечание 2 10 2 4 4 2" xfId="893"/>
    <cellStyle name="Примечание 2 10 2 4 4 3" xfId="894"/>
    <cellStyle name="Примечание 2 10 2 4 5" xfId="895"/>
    <cellStyle name="Примечание 2 10 2 4 6" xfId="896"/>
    <cellStyle name="Примечание 2 10 2 5" xfId="897"/>
    <cellStyle name="Примечание 2 10 2 5 2" xfId="898"/>
    <cellStyle name="Примечание 2 10 2 5 3" xfId="899"/>
    <cellStyle name="Примечание 2 10 2 6" xfId="900"/>
    <cellStyle name="Примечание 2 10 2 6 2" xfId="901"/>
    <cellStyle name="Примечание 2 10 2 6 3" xfId="902"/>
    <cellStyle name="Примечание 2 10 2 7" xfId="903"/>
    <cellStyle name="Примечание 2 10 2 7 2" xfId="904"/>
    <cellStyle name="Примечание 2 10 2 7 3" xfId="905"/>
    <cellStyle name="Примечание 2 10 2 8" xfId="906"/>
    <cellStyle name="Примечание 2 10 2 9" xfId="907"/>
    <cellStyle name="Примечание 2 10 3" xfId="908"/>
    <cellStyle name="Примечание 2 10 3 2" xfId="909"/>
    <cellStyle name="Примечание 2 10 3 2 2" xfId="910"/>
    <cellStyle name="Примечание 2 10 3 2 2 2" xfId="911"/>
    <cellStyle name="Примечание 2 10 3 2 2 3" xfId="912"/>
    <cellStyle name="Примечание 2 10 3 2 3" xfId="913"/>
    <cellStyle name="Примечание 2 10 3 2 3 2" xfId="914"/>
    <cellStyle name="Примечание 2 10 3 2 3 3" xfId="915"/>
    <cellStyle name="Примечание 2 10 3 2 4" xfId="916"/>
    <cellStyle name="Примечание 2 10 3 2 4 2" xfId="917"/>
    <cellStyle name="Примечание 2 10 3 2 4 3" xfId="918"/>
    <cellStyle name="Примечание 2 10 3 2 5" xfId="919"/>
    <cellStyle name="Примечание 2 10 3 2 6" xfId="920"/>
    <cellStyle name="Примечание 2 10 3 3" xfId="921"/>
    <cellStyle name="Примечание 2 10 3 3 2" xfId="922"/>
    <cellStyle name="Примечание 2 10 3 3 2 2" xfId="923"/>
    <cellStyle name="Примечание 2 10 3 3 2 3" xfId="924"/>
    <cellStyle name="Примечание 2 10 3 3 3" xfId="925"/>
    <cellStyle name="Примечание 2 10 3 3 3 2" xfId="926"/>
    <cellStyle name="Примечание 2 10 3 3 3 3" xfId="927"/>
    <cellStyle name="Примечание 2 10 3 3 4" xfId="928"/>
    <cellStyle name="Примечание 2 10 3 3 4 2" xfId="929"/>
    <cellStyle name="Примечание 2 10 3 3 4 3" xfId="930"/>
    <cellStyle name="Примечание 2 10 3 3 5" xfId="931"/>
    <cellStyle name="Примечание 2 10 3 3 6" xfId="932"/>
    <cellStyle name="Примечание 2 10 3 4" xfId="933"/>
    <cellStyle name="Примечание 2 10 3 4 2" xfId="934"/>
    <cellStyle name="Примечание 2 10 3 4 2 2" xfId="935"/>
    <cellStyle name="Примечание 2 10 3 4 2 3" xfId="936"/>
    <cellStyle name="Примечание 2 10 3 4 3" xfId="937"/>
    <cellStyle name="Примечание 2 10 3 4 3 2" xfId="938"/>
    <cellStyle name="Примечание 2 10 3 4 3 3" xfId="939"/>
    <cellStyle name="Примечание 2 10 3 4 4" xfId="940"/>
    <cellStyle name="Примечание 2 10 3 4 4 2" xfId="941"/>
    <cellStyle name="Примечание 2 10 3 4 4 3" xfId="942"/>
    <cellStyle name="Примечание 2 10 3 4 5" xfId="943"/>
    <cellStyle name="Примечание 2 10 3 4 6" xfId="944"/>
    <cellStyle name="Примечание 2 10 3 5" xfId="945"/>
    <cellStyle name="Примечание 2 10 3 5 2" xfId="946"/>
    <cellStyle name="Примечание 2 10 3 5 3" xfId="947"/>
    <cellStyle name="Примечание 2 10 3 6" xfId="948"/>
    <cellStyle name="Примечание 2 10 3 6 2" xfId="949"/>
    <cellStyle name="Примечание 2 10 3 6 3" xfId="950"/>
    <cellStyle name="Примечание 2 10 3 7" xfId="951"/>
    <cellStyle name="Примечание 2 10 3 7 2" xfId="952"/>
    <cellStyle name="Примечание 2 10 3 7 3" xfId="953"/>
    <cellStyle name="Примечание 2 10 3 8" xfId="954"/>
    <cellStyle name="Примечание 2 10 3 9" xfId="955"/>
    <cellStyle name="Примечание 2 10 4" xfId="956"/>
    <cellStyle name="Примечание 2 10 4 2" xfId="957"/>
    <cellStyle name="Примечание 2 10 4 2 2" xfId="958"/>
    <cellStyle name="Примечание 2 10 4 2 2 2" xfId="959"/>
    <cellStyle name="Примечание 2 10 4 2 2 3" xfId="960"/>
    <cellStyle name="Примечание 2 10 4 2 3" xfId="961"/>
    <cellStyle name="Примечание 2 10 4 2 3 2" xfId="962"/>
    <cellStyle name="Примечание 2 10 4 2 3 3" xfId="963"/>
    <cellStyle name="Примечание 2 10 4 2 4" xfId="964"/>
    <cellStyle name="Примечание 2 10 4 2 4 2" xfId="965"/>
    <cellStyle name="Примечание 2 10 4 2 4 3" xfId="966"/>
    <cellStyle name="Примечание 2 10 4 2 5" xfId="967"/>
    <cellStyle name="Примечание 2 10 4 2 6" xfId="968"/>
    <cellStyle name="Примечание 2 10 4 3" xfId="969"/>
    <cellStyle name="Примечание 2 10 4 3 2" xfId="970"/>
    <cellStyle name="Примечание 2 10 4 3 2 2" xfId="971"/>
    <cellStyle name="Примечание 2 10 4 3 2 3" xfId="972"/>
    <cellStyle name="Примечание 2 10 4 3 3" xfId="973"/>
    <cellStyle name="Примечание 2 10 4 3 3 2" xfId="974"/>
    <cellStyle name="Примечание 2 10 4 3 3 3" xfId="975"/>
    <cellStyle name="Примечание 2 10 4 3 4" xfId="976"/>
    <cellStyle name="Примечание 2 10 4 3 4 2" xfId="977"/>
    <cellStyle name="Примечание 2 10 4 3 4 3" xfId="978"/>
    <cellStyle name="Примечание 2 10 4 3 5" xfId="979"/>
    <cellStyle name="Примечание 2 10 4 3 6" xfId="980"/>
    <cellStyle name="Примечание 2 10 4 4" xfId="981"/>
    <cellStyle name="Примечание 2 10 4 4 2" xfId="982"/>
    <cellStyle name="Примечание 2 10 4 4 2 2" xfId="983"/>
    <cellStyle name="Примечание 2 10 4 4 2 3" xfId="984"/>
    <cellStyle name="Примечание 2 10 4 4 3" xfId="985"/>
    <cellStyle name="Примечание 2 10 4 4 3 2" xfId="986"/>
    <cellStyle name="Примечание 2 10 4 4 3 3" xfId="987"/>
    <cellStyle name="Примечание 2 10 4 4 4" xfId="988"/>
    <cellStyle name="Примечание 2 10 4 4 4 2" xfId="989"/>
    <cellStyle name="Примечание 2 10 4 4 4 3" xfId="990"/>
    <cellStyle name="Примечание 2 10 4 4 5" xfId="991"/>
    <cellStyle name="Примечание 2 10 4 4 6" xfId="992"/>
    <cellStyle name="Примечание 2 10 4 5" xfId="993"/>
    <cellStyle name="Примечание 2 10 4 5 2" xfId="994"/>
    <cellStyle name="Примечание 2 10 4 5 3" xfId="995"/>
    <cellStyle name="Примечание 2 10 4 6" xfId="996"/>
    <cellStyle name="Примечание 2 10 4 6 2" xfId="997"/>
    <cellStyle name="Примечание 2 10 4 6 3" xfId="998"/>
    <cellStyle name="Примечание 2 10 4 7" xfId="999"/>
    <cellStyle name="Примечание 2 10 4 7 2" xfId="1000"/>
    <cellStyle name="Примечание 2 10 4 7 3" xfId="1001"/>
    <cellStyle name="Примечание 2 10 4 8" xfId="1002"/>
    <cellStyle name="Примечание 2 10 4 9" xfId="1003"/>
    <cellStyle name="Примечание 2 10 5" xfId="1004"/>
    <cellStyle name="Примечание 2 10 5 2" xfId="1005"/>
    <cellStyle name="Примечание 2 10 5 2 2" xfId="1006"/>
    <cellStyle name="Примечание 2 10 5 2 3" xfId="1007"/>
    <cellStyle name="Примечание 2 10 5 3" xfId="1008"/>
    <cellStyle name="Примечание 2 10 5 3 2" xfId="1009"/>
    <cellStyle name="Примечание 2 10 5 3 3" xfId="1010"/>
    <cellStyle name="Примечание 2 10 5 4" xfId="1011"/>
    <cellStyle name="Примечание 2 10 5 4 2" xfId="1012"/>
    <cellStyle name="Примечание 2 10 5 4 3" xfId="1013"/>
    <cellStyle name="Примечание 2 10 5 5" xfId="1014"/>
    <cellStyle name="Примечание 2 10 5 6" xfId="1015"/>
    <cellStyle name="Примечание 2 10 6" xfId="1016"/>
    <cellStyle name="Примечание 2 10 6 2" xfId="1017"/>
    <cellStyle name="Примечание 2 10 6 2 2" xfId="1018"/>
    <cellStyle name="Примечание 2 10 6 2 3" xfId="1019"/>
    <cellStyle name="Примечание 2 10 6 3" xfId="1020"/>
    <cellStyle name="Примечание 2 10 6 3 2" xfId="1021"/>
    <cellStyle name="Примечание 2 10 6 3 3" xfId="1022"/>
    <cellStyle name="Примечание 2 10 6 4" xfId="1023"/>
    <cellStyle name="Примечание 2 10 6 4 2" xfId="1024"/>
    <cellStyle name="Примечание 2 10 6 4 3" xfId="1025"/>
    <cellStyle name="Примечание 2 10 6 5" xfId="1026"/>
    <cellStyle name="Примечание 2 10 6 6" xfId="1027"/>
    <cellStyle name="Примечание 2 10 7" xfId="1028"/>
    <cellStyle name="Примечание 2 10 7 2" xfId="1029"/>
    <cellStyle name="Примечание 2 10 7 2 2" xfId="1030"/>
    <cellStyle name="Примечание 2 10 7 2 3" xfId="1031"/>
    <cellStyle name="Примечание 2 10 7 3" xfId="1032"/>
    <cellStyle name="Примечание 2 10 7 3 2" xfId="1033"/>
    <cellStyle name="Примечание 2 10 7 3 3" xfId="1034"/>
    <cellStyle name="Примечание 2 10 7 4" xfId="1035"/>
    <cellStyle name="Примечание 2 10 7 4 2" xfId="1036"/>
    <cellStyle name="Примечание 2 10 7 4 3" xfId="1037"/>
    <cellStyle name="Примечание 2 10 7 5" xfId="1038"/>
    <cellStyle name="Примечание 2 10 7 6" xfId="1039"/>
    <cellStyle name="Примечание 2 10 8" xfId="1040"/>
    <cellStyle name="Примечание 2 10 8 2" xfId="1041"/>
    <cellStyle name="Примечание 2 10 8 3" xfId="1042"/>
    <cellStyle name="Примечание 2 10 9" xfId="1043"/>
    <cellStyle name="Примечание 2 10 9 2" xfId="1044"/>
    <cellStyle name="Примечание 2 10 9 3" xfId="1045"/>
    <cellStyle name="Примечание 2 11" xfId="1046"/>
    <cellStyle name="Примечание 2 11 2" xfId="1047"/>
    <cellStyle name="Примечание 2 11 2 2" xfId="1048"/>
    <cellStyle name="Примечание 2 11 2 2 2" xfId="1049"/>
    <cellStyle name="Примечание 2 11 2 2 3" xfId="1050"/>
    <cellStyle name="Примечание 2 11 2 3" xfId="1051"/>
    <cellStyle name="Примечание 2 11 2 3 2" xfId="1052"/>
    <cellStyle name="Примечание 2 11 2 3 3" xfId="1053"/>
    <cellStyle name="Примечание 2 11 2 4" xfId="1054"/>
    <cellStyle name="Примечание 2 11 2 4 2" xfId="1055"/>
    <cellStyle name="Примечание 2 11 2 4 3" xfId="1056"/>
    <cellStyle name="Примечание 2 11 2 5" xfId="1057"/>
    <cellStyle name="Примечание 2 11 2 6" xfId="1058"/>
    <cellStyle name="Примечание 2 11 3" xfId="1059"/>
    <cellStyle name="Примечание 2 11 3 2" xfId="1060"/>
    <cellStyle name="Примечание 2 11 3 2 2" xfId="1061"/>
    <cellStyle name="Примечание 2 11 3 2 3" xfId="1062"/>
    <cellStyle name="Примечание 2 11 3 3" xfId="1063"/>
    <cellStyle name="Примечание 2 11 3 3 2" xfId="1064"/>
    <cellStyle name="Примечание 2 11 3 3 3" xfId="1065"/>
    <cellStyle name="Примечание 2 11 3 4" xfId="1066"/>
    <cellStyle name="Примечание 2 11 3 4 2" xfId="1067"/>
    <cellStyle name="Примечание 2 11 3 4 3" xfId="1068"/>
    <cellStyle name="Примечание 2 11 3 5" xfId="1069"/>
    <cellStyle name="Примечание 2 11 3 6" xfId="1070"/>
    <cellStyle name="Примечание 2 11 4" xfId="1071"/>
    <cellStyle name="Примечание 2 11 4 2" xfId="1072"/>
    <cellStyle name="Примечание 2 11 4 2 2" xfId="1073"/>
    <cellStyle name="Примечание 2 11 4 2 3" xfId="1074"/>
    <cellStyle name="Примечание 2 11 4 3" xfId="1075"/>
    <cellStyle name="Примечание 2 11 4 3 2" xfId="1076"/>
    <cellStyle name="Примечание 2 11 4 3 3" xfId="1077"/>
    <cellStyle name="Примечание 2 11 4 4" xfId="1078"/>
    <cellStyle name="Примечание 2 11 4 4 2" xfId="1079"/>
    <cellStyle name="Примечание 2 11 4 4 3" xfId="1080"/>
    <cellStyle name="Примечание 2 11 4 5" xfId="1081"/>
    <cellStyle name="Примечание 2 11 4 6" xfId="1082"/>
    <cellStyle name="Примечание 2 11 5" xfId="1083"/>
    <cellStyle name="Примечание 2 11 5 2" xfId="1084"/>
    <cellStyle name="Примечание 2 11 5 3" xfId="1085"/>
    <cellStyle name="Примечание 2 11 6" xfId="1086"/>
    <cellStyle name="Примечание 2 11 6 2" xfId="1087"/>
    <cellStyle name="Примечание 2 11 6 3" xfId="1088"/>
    <cellStyle name="Примечание 2 11 7" xfId="1089"/>
    <cellStyle name="Примечание 2 11 7 2" xfId="1090"/>
    <cellStyle name="Примечание 2 11 7 3" xfId="1091"/>
    <cellStyle name="Примечание 2 11 8" xfId="1092"/>
    <cellStyle name="Примечание 2 11 9" xfId="1093"/>
    <cellStyle name="Примечание 2 12" xfId="1094"/>
    <cellStyle name="Примечание 2 12 2" xfId="1095"/>
    <cellStyle name="Примечание 2 12 2 2" xfId="1096"/>
    <cellStyle name="Примечание 2 12 2 2 2" xfId="1097"/>
    <cellStyle name="Примечание 2 12 2 2 3" xfId="1098"/>
    <cellStyle name="Примечание 2 12 2 3" xfId="1099"/>
    <cellStyle name="Примечание 2 12 2 3 2" xfId="1100"/>
    <cellStyle name="Примечание 2 12 2 3 3" xfId="1101"/>
    <cellStyle name="Примечание 2 12 2 4" xfId="1102"/>
    <cellStyle name="Примечание 2 12 2 4 2" xfId="1103"/>
    <cellStyle name="Примечание 2 12 2 4 3" xfId="1104"/>
    <cellStyle name="Примечание 2 12 2 5" xfId="1105"/>
    <cellStyle name="Примечание 2 12 2 6" xfId="1106"/>
    <cellStyle name="Примечание 2 12 3" xfId="1107"/>
    <cellStyle name="Примечание 2 12 3 2" xfId="1108"/>
    <cellStyle name="Примечание 2 12 3 2 2" xfId="1109"/>
    <cellStyle name="Примечание 2 12 3 2 3" xfId="1110"/>
    <cellStyle name="Примечание 2 12 3 3" xfId="1111"/>
    <cellStyle name="Примечание 2 12 3 3 2" xfId="1112"/>
    <cellStyle name="Примечание 2 12 3 3 3" xfId="1113"/>
    <cellStyle name="Примечание 2 12 3 4" xfId="1114"/>
    <cellStyle name="Примечание 2 12 3 4 2" xfId="1115"/>
    <cellStyle name="Примечание 2 12 3 4 3" xfId="1116"/>
    <cellStyle name="Примечание 2 12 3 5" xfId="1117"/>
    <cellStyle name="Примечание 2 12 3 6" xfId="1118"/>
    <cellStyle name="Примечание 2 12 4" xfId="1119"/>
    <cellStyle name="Примечание 2 12 4 2" xfId="1120"/>
    <cellStyle name="Примечание 2 12 4 2 2" xfId="1121"/>
    <cellStyle name="Примечание 2 12 4 2 3" xfId="1122"/>
    <cellStyle name="Примечание 2 12 4 3" xfId="1123"/>
    <cellStyle name="Примечание 2 12 4 3 2" xfId="1124"/>
    <cellStyle name="Примечание 2 12 4 3 3" xfId="1125"/>
    <cellStyle name="Примечание 2 12 4 4" xfId="1126"/>
    <cellStyle name="Примечание 2 12 4 4 2" xfId="1127"/>
    <cellStyle name="Примечание 2 12 4 4 3" xfId="1128"/>
    <cellStyle name="Примечание 2 12 4 5" xfId="1129"/>
    <cellStyle name="Примечание 2 12 4 6" xfId="1130"/>
    <cellStyle name="Примечание 2 12 5" xfId="1131"/>
    <cellStyle name="Примечание 2 12 5 2" xfId="1132"/>
    <cellStyle name="Примечание 2 12 5 3" xfId="1133"/>
    <cellStyle name="Примечание 2 12 6" xfId="1134"/>
    <cellStyle name="Примечание 2 12 6 2" xfId="1135"/>
    <cellStyle name="Примечание 2 12 6 3" xfId="1136"/>
    <cellStyle name="Примечание 2 12 7" xfId="1137"/>
    <cellStyle name="Примечание 2 12 7 2" xfId="1138"/>
    <cellStyle name="Примечание 2 12 7 3" xfId="1139"/>
    <cellStyle name="Примечание 2 12 8" xfId="1140"/>
    <cellStyle name="Примечание 2 12 9" xfId="1141"/>
    <cellStyle name="Примечание 2 13" xfId="1142"/>
    <cellStyle name="Примечание 2 13 2" xfId="1143"/>
    <cellStyle name="Примечание 2 13 2 2" xfId="1144"/>
    <cellStyle name="Примечание 2 13 2 2 2" xfId="1145"/>
    <cellStyle name="Примечание 2 13 2 2 3" xfId="1146"/>
    <cellStyle name="Примечание 2 13 2 3" xfId="1147"/>
    <cellStyle name="Примечание 2 13 2 3 2" xfId="1148"/>
    <cellStyle name="Примечание 2 13 2 3 3" xfId="1149"/>
    <cellStyle name="Примечание 2 13 2 4" xfId="1150"/>
    <cellStyle name="Примечание 2 13 2 4 2" xfId="1151"/>
    <cellStyle name="Примечание 2 13 2 4 3" xfId="1152"/>
    <cellStyle name="Примечание 2 13 2 5" xfId="1153"/>
    <cellStyle name="Примечание 2 13 2 6" xfId="1154"/>
    <cellStyle name="Примечание 2 13 3" xfId="1155"/>
    <cellStyle name="Примечание 2 13 3 2" xfId="1156"/>
    <cellStyle name="Примечание 2 13 3 2 2" xfId="1157"/>
    <cellStyle name="Примечание 2 13 3 2 3" xfId="1158"/>
    <cellStyle name="Примечание 2 13 3 3" xfId="1159"/>
    <cellStyle name="Примечание 2 13 3 3 2" xfId="1160"/>
    <cellStyle name="Примечание 2 13 3 3 3" xfId="1161"/>
    <cellStyle name="Примечание 2 13 3 4" xfId="1162"/>
    <cellStyle name="Примечание 2 13 3 4 2" xfId="1163"/>
    <cellStyle name="Примечание 2 13 3 4 3" xfId="1164"/>
    <cellStyle name="Примечание 2 13 3 5" xfId="1165"/>
    <cellStyle name="Примечание 2 13 3 6" xfId="1166"/>
    <cellStyle name="Примечание 2 13 4" xfId="1167"/>
    <cellStyle name="Примечание 2 13 4 2" xfId="1168"/>
    <cellStyle name="Примечание 2 13 4 2 2" xfId="1169"/>
    <cellStyle name="Примечание 2 13 4 2 3" xfId="1170"/>
    <cellStyle name="Примечание 2 13 4 3" xfId="1171"/>
    <cellStyle name="Примечание 2 13 4 3 2" xfId="1172"/>
    <cellStyle name="Примечание 2 13 4 3 3" xfId="1173"/>
    <cellStyle name="Примечание 2 13 4 4" xfId="1174"/>
    <cellStyle name="Примечание 2 13 4 4 2" xfId="1175"/>
    <cellStyle name="Примечание 2 13 4 4 3" xfId="1176"/>
    <cellStyle name="Примечание 2 13 4 5" xfId="1177"/>
    <cellStyle name="Примечание 2 13 4 6" xfId="1178"/>
    <cellStyle name="Примечание 2 13 5" xfId="1179"/>
    <cellStyle name="Примечание 2 13 5 2" xfId="1180"/>
    <cellStyle name="Примечание 2 13 5 3" xfId="1181"/>
    <cellStyle name="Примечание 2 13 6" xfId="1182"/>
    <cellStyle name="Примечание 2 13 6 2" xfId="1183"/>
    <cellStyle name="Примечание 2 13 6 3" xfId="1184"/>
    <cellStyle name="Примечание 2 13 7" xfId="1185"/>
    <cellStyle name="Примечание 2 13 7 2" xfId="1186"/>
    <cellStyle name="Примечание 2 13 7 3" xfId="1187"/>
    <cellStyle name="Примечание 2 13 8" xfId="1188"/>
    <cellStyle name="Примечание 2 13 9" xfId="1189"/>
    <cellStyle name="Примечание 2 14" xfId="1190"/>
    <cellStyle name="Примечание 2 14 2" xfId="1191"/>
    <cellStyle name="Примечание 2 14 2 2" xfId="1192"/>
    <cellStyle name="Примечание 2 14 2 3" xfId="1193"/>
    <cellStyle name="Примечание 2 14 3" xfId="1194"/>
    <cellStyle name="Примечание 2 14 3 2" xfId="1195"/>
    <cellStyle name="Примечание 2 14 3 3" xfId="1196"/>
    <cellStyle name="Примечание 2 14 4" xfId="1197"/>
    <cellStyle name="Примечание 2 14 4 2" xfId="1198"/>
    <cellStyle name="Примечание 2 14 4 3" xfId="1199"/>
    <cellStyle name="Примечание 2 14 5" xfId="1200"/>
    <cellStyle name="Примечание 2 14 6" xfId="1201"/>
    <cellStyle name="Примечание 2 15" xfId="1202"/>
    <cellStyle name="Примечание 2 15 2" xfId="1203"/>
    <cellStyle name="Примечание 2 15 2 2" xfId="1204"/>
    <cellStyle name="Примечание 2 15 2 3" xfId="1205"/>
    <cellStyle name="Примечание 2 15 3" xfId="1206"/>
    <cellStyle name="Примечание 2 15 3 2" xfId="1207"/>
    <cellStyle name="Примечание 2 15 3 3" xfId="1208"/>
    <cellStyle name="Примечание 2 15 4" xfId="1209"/>
    <cellStyle name="Примечание 2 15 4 2" xfId="1210"/>
    <cellStyle name="Примечание 2 15 4 3" xfId="1211"/>
    <cellStyle name="Примечание 2 15 5" xfId="1212"/>
    <cellStyle name="Примечание 2 15 6" xfId="1213"/>
    <cellStyle name="Примечание 2 16" xfId="1214"/>
    <cellStyle name="Примечание 2 16 2" xfId="1215"/>
    <cellStyle name="Примечание 2 16 2 2" xfId="1216"/>
    <cellStyle name="Примечание 2 16 2 3" xfId="1217"/>
    <cellStyle name="Примечание 2 16 3" xfId="1218"/>
    <cellStyle name="Примечание 2 16 3 2" xfId="1219"/>
    <cellStyle name="Примечание 2 16 3 3" xfId="1220"/>
    <cellStyle name="Примечание 2 16 4" xfId="1221"/>
    <cellStyle name="Примечание 2 16 4 2" xfId="1222"/>
    <cellStyle name="Примечание 2 16 4 3" xfId="1223"/>
    <cellStyle name="Примечание 2 16 5" xfId="1224"/>
    <cellStyle name="Примечание 2 16 6" xfId="1225"/>
    <cellStyle name="Примечание 2 17" xfId="1226"/>
    <cellStyle name="Примечание 2 17 2" xfId="1227"/>
    <cellStyle name="Примечание 2 17 3" xfId="1228"/>
    <cellStyle name="Примечание 2 18" xfId="1229"/>
    <cellStyle name="Примечание 2 18 2" xfId="1230"/>
    <cellStyle name="Примечание 2 18 3" xfId="1231"/>
    <cellStyle name="Примечание 2 19" xfId="1232"/>
    <cellStyle name="Примечание 2 19 2" xfId="1233"/>
    <cellStyle name="Примечание 2 19 3" xfId="1234"/>
    <cellStyle name="Примечание 2 2" xfId="1235"/>
    <cellStyle name="Примечание 2 2 2" xfId="1236"/>
    <cellStyle name="Примечание 2 2 2 2" xfId="1237"/>
    <cellStyle name="Примечание 2 2 2 2 2" xfId="1238"/>
    <cellStyle name="Примечание 2 2 2 2 3" xfId="1239"/>
    <cellStyle name="Примечание 2 2 2 3" xfId="1240"/>
    <cellStyle name="Примечание 2 2 2 3 2" xfId="1241"/>
    <cellStyle name="Примечание 2 2 2 3 3" xfId="1242"/>
    <cellStyle name="Примечание 2 2 2 4" xfId="1243"/>
    <cellStyle name="Примечание 2 2 2 4 2" xfId="1244"/>
    <cellStyle name="Примечание 2 2 2 4 3" xfId="1245"/>
    <cellStyle name="Примечание 2 2 2 5" xfId="1246"/>
    <cellStyle name="Примечание 2 2 2 6" xfId="1247"/>
    <cellStyle name="Примечание 2 2 3" xfId="1248"/>
    <cellStyle name="Примечание 2 2 3 2" xfId="1249"/>
    <cellStyle name="Примечание 2 2 3 2 2" xfId="1250"/>
    <cellStyle name="Примечание 2 2 3 2 3" xfId="1251"/>
    <cellStyle name="Примечание 2 2 3 3" xfId="1252"/>
    <cellStyle name="Примечание 2 2 3 3 2" xfId="1253"/>
    <cellStyle name="Примечание 2 2 3 3 3" xfId="1254"/>
    <cellStyle name="Примечание 2 2 3 4" xfId="1255"/>
    <cellStyle name="Примечание 2 2 3 4 2" xfId="1256"/>
    <cellStyle name="Примечание 2 2 3 4 3" xfId="1257"/>
    <cellStyle name="Примечание 2 2 3 5" xfId="1258"/>
    <cellStyle name="Примечание 2 2 3 6" xfId="1259"/>
    <cellStyle name="Примечание 2 2 4" xfId="1260"/>
    <cellStyle name="Примечание 2 2 4 2" xfId="1261"/>
    <cellStyle name="Примечание 2 2 4 2 2" xfId="1262"/>
    <cellStyle name="Примечание 2 2 4 2 3" xfId="1263"/>
    <cellStyle name="Примечание 2 2 4 3" xfId="1264"/>
    <cellStyle name="Примечание 2 2 4 3 2" xfId="1265"/>
    <cellStyle name="Примечание 2 2 4 3 3" xfId="1266"/>
    <cellStyle name="Примечание 2 2 4 4" xfId="1267"/>
    <cellStyle name="Примечание 2 2 4 4 2" xfId="1268"/>
    <cellStyle name="Примечание 2 2 4 4 3" xfId="1269"/>
    <cellStyle name="Примечание 2 2 4 5" xfId="1270"/>
    <cellStyle name="Примечание 2 2 4 6" xfId="1271"/>
    <cellStyle name="Примечание 2 2 5" xfId="1272"/>
    <cellStyle name="Примечание 2 2 5 2" xfId="1273"/>
    <cellStyle name="Примечание 2 2 5 3" xfId="1274"/>
    <cellStyle name="Примечание 2 2 6" xfId="1275"/>
    <cellStyle name="Примечание 2 2 6 2" xfId="1276"/>
    <cellStyle name="Примечание 2 2 6 3" xfId="1277"/>
    <cellStyle name="Примечание 2 2 7" xfId="1278"/>
    <cellStyle name="Примечание 2 2 7 2" xfId="1279"/>
    <cellStyle name="Примечание 2 2 7 3" xfId="1280"/>
    <cellStyle name="Примечание 2 2 8" xfId="1281"/>
    <cellStyle name="Примечание 2 2 9" xfId="1282"/>
    <cellStyle name="Примечание 2 20" xfId="1283"/>
    <cellStyle name="Примечание 2 21" xfId="1284"/>
    <cellStyle name="Примечание 2 3" xfId="1285"/>
    <cellStyle name="Примечание 2 3 2" xfId="1286"/>
    <cellStyle name="Примечание 2 3 2 2" xfId="1287"/>
    <cellStyle name="Примечание 2 3 2 2 2" xfId="1288"/>
    <cellStyle name="Примечание 2 3 2 2 3" xfId="1289"/>
    <cellStyle name="Примечание 2 3 2 3" xfId="1290"/>
    <cellStyle name="Примечание 2 3 2 3 2" xfId="1291"/>
    <cellStyle name="Примечание 2 3 2 3 3" xfId="1292"/>
    <cellStyle name="Примечание 2 3 2 4" xfId="1293"/>
    <cellStyle name="Примечание 2 3 2 4 2" xfId="1294"/>
    <cellStyle name="Примечание 2 3 2 4 3" xfId="1295"/>
    <cellStyle name="Примечание 2 3 2 5" xfId="1296"/>
    <cellStyle name="Примечание 2 3 2 6" xfId="1297"/>
    <cellStyle name="Примечание 2 3 3" xfId="1298"/>
    <cellStyle name="Примечание 2 3 3 2" xfId="1299"/>
    <cellStyle name="Примечание 2 3 3 2 2" xfId="1300"/>
    <cellStyle name="Примечание 2 3 3 2 3" xfId="1301"/>
    <cellStyle name="Примечание 2 3 3 3" xfId="1302"/>
    <cellStyle name="Примечание 2 3 3 3 2" xfId="1303"/>
    <cellStyle name="Примечание 2 3 3 3 3" xfId="1304"/>
    <cellStyle name="Примечание 2 3 3 4" xfId="1305"/>
    <cellStyle name="Примечание 2 3 3 4 2" xfId="1306"/>
    <cellStyle name="Примечание 2 3 3 4 3" xfId="1307"/>
    <cellStyle name="Примечание 2 3 3 5" xfId="1308"/>
    <cellStyle name="Примечание 2 3 3 6" xfId="1309"/>
    <cellStyle name="Примечание 2 3 4" xfId="1310"/>
    <cellStyle name="Примечание 2 3 4 2" xfId="1311"/>
    <cellStyle name="Примечание 2 3 4 2 2" xfId="1312"/>
    <cellStyle name="Примечание 2 3 4 2 3" xfId="1313"/>
    <cellStyle name="Примечание 2 3 4 3" xfId="1314"/>
    <cellStyle name="Примечание 2 3 4 3 2" xfId="1315"/>
    <cellStyle name="Примечание 2 3 4 3 3" xfId="1316"/>
    <cellStyle name="Примечание 2 3 4 4" xfId="1317"/>
    <cellStyle name="Примечание 2 3 4 4 2" xfId="1318"/>
    <cellStyle name="Примечание 2 3 4 4 3" xfId="1319"/>
    <cellStyle name="Примечание 2 3 4 5" xfId="1320"/>
    <cellStyle name="Примечание 2 3 4 6" xfId="1321"/>
    <cellStyle name="Примечание 2 3 5" xfId="1322"/>
    <cellStyle name="Примечание 2 3 5 2" xfId="1323"/>
    <cellStyle name="Примечание 2 3 5 3" xfId="1324"/>
    <cellStyle name="Примечание 2 3 6" xfId="1325"/>
    <cellStyle name="Примечание 2 3 6 2" xfId="1326"/>
    <cellStyle name="Примечание 2 3 6 3" xfId="1327"/>
    <cellStyle name="Примечание 2 3 7" xfId="1328"/>
    <cellStyle name="Примечание 2 3 7 2" xfId="1329"/>
    <cellStyle name="Примечание 2 3 7 3" xfId="1330"/>
    <cellStyle name="Примечание 2 3 8" xfId="1331"/>
    <cellStyle name="Примечание 2 3 9" xfId="1332"/>
    <cellStyle name="Примечание 2 4" xfId="1333"/>
    <cellStyle name="Примечание 2 4 10" xfId="1334"/>
    <cellStyle name="Примечание 2 4 10 2" xfId="1335"/>
    <cellStyle name="Примечание 2 4 10 3" xfId="1336"/>
    <cellStyle name="Примечание 2 4 11" xfId="1337"/>
    <cellStyle name="Примечание 2 4 12" xfId="1338"/>
    <cellStyle name="Примечание 2 4 2" xfId="1339"/>
    <cellStyle name="Примечание 2 4 2 2" xfId="1340"/>
    <cellStyle name="Примечание 2 4 2 2 2" xfId="1341"/>
    <cellStyle name="Примечание 2 4 2 2 2 2" xfId="1342"/>
    <cellStyle name="Примечание 2 4 2 2 2 3" xfId="1343"/>
    <cellStyle name="Примечание 2 4 2 2 3" xfId="1344"/>
    <cellStyle name="Примечание 2 4 2 2 3 2" xfId="1345"/>
    <cellStyle name="Примечание 2 4 2 2 3 3" xfId="1346"/>
    <cellStyle name="Примечание 2 4 2 2 4" xfId="1347"/>
    <cellStyle name="Примечание 2 4 2 2 4 2" xfId="1348"/>
    <cellStyle name="Примечание 2 4 2 2 4 3" xfId="1349"/>
    <cellStyle name="Примечание 2 4 2 2 5" xfId="1350"/>
    <cellStyle name="Примечание 2 4 2 2 6" xfId="1351"/>
    <cellStyle name="Примечание 2 4 2 3" xfId="1352"/>
    <cellStyle name="Примечание 2 4 2 3 2" xfId="1353"/>
    <cellStyle name="Примечание 2 4 2 3 2 2" xfId="1354"/>
    <cellStyle name="Примечание 2 4 2 3 2 3" xfId="1355"/>
    <cellStyle name="Примечание 2 4 2 3 3" xfId="1356"/>
    <cellStyle name="Примечание 2 4 2 3 3 2" xfId="1357"/>
    <cellStyle name="Примечание 2 4 2 3 3 3" xfId="1358"/>
    <cellStyle name="Примечание 2 4 2 3 4" xfId="1359"/>
    <cellStyle name="Примечание 2 4 2 3 4 2" xfId="1360"/>
    <cellStyle name="Примечание 2 4 2 3 4 3" xfId="1361"/>
    <cellStyle name="Примечание 2 4 2 3 5" xfId="1362"/>
    <cellStyle name="Примечание 2 4 2 3 6" xfId="1363"/>
    <cellStyle name="Примечание 2 4 2 4" xfId="1364"/>
    <cellStyle name="Примечание 2 4 2 4 2" xfId="1365"/>
    <cellStyle name="Примечание 2 4 2 4 2 2" xfId="1366"/>
    <cellStyle name="Примечание 2 4 2 4 2 3" xfId="1367"/>
    <cellStyle name="Примечание 2 4 2 4 3" xfId="1368"/>
    <cellStyle name="Примечание 2 4 2 4 3 2" xfId="1369"/>
    <cellStyle name="Примечание 2 4 2 4 3 3" xfId="1370"/>
    <cellStyle name="Примечание 2 4 2 4 4" xfId="1371"/>
    <cellStyle name="Примечание 2 4 2 4 4 2" xfId="1372"/>
    <cellStyle name="Примечание 2 4 2 4 4 3" xfId="1373"/>
    <cellStyle name="Примечание 2 4 2 4 5" xfId="1374"/>
    <cellStyle name="Примечание 2 4 2 4 6" xfId="1375"/>
    <cellStyle name="Примечание 2 4 2 5" xfId="1376"/>
    <cellStyle name="Примечание 2 4 2 5 2" xfId="1377"/>
    <cellStyle name="Примечание 2 4 2 5 3" xfId="1378"/>
    <cellStyle name="Примечание 2 4 2 6" xfId="1379"/>
    <cellStyle name="Примечание 2 4 2 6 2" xfId="1380"/>
    <cellStyle name="Примечание 2 4 2 6 3" xfId="1381"/>
    <cellStyle name="Примечание 2 4 2 7" xfId="1382"/>
    <cellStyle name="Примечание 2 4 2 7 2" xfId="1383"/>
    <cellStyle name="Примечание 2 4 2 7 3" xfId="1384"/>
    <cellStyle name="Примечание 2 4 2 8" xfId="1385"/>
    <cellStyle name="Примечание 2 4 2 9" xfId="1386"/>
    <cellStyle name="Примечание 2 4 3" xfId="1387"/>
    <cellStyle name="Примечание 2 4 3 2" xfId="1388"/>
    <cellStyle name="Примечание 2 4 3 2 2" xfId="1389"/>
    <cellStyle name="Примечание 2 4 3 2 2 2" xfId="1390"/>
    <cellStyle name="Примечание 2 4 3 2 2 3" xfId="1391"/>
    <cellStyle name="Примечание 2 4 3 2 3" xfId="1392"/>
    <cellStyle name="Примечание 2 4 3 2 3 2" xfId="1393"/>
    <cellStyle name="Примечание 2 4 3 2 3 3" xfId="1394"/>
    <cellStyle name="Примечание 2 4 3 2 4" xfId="1395"/>
    <cellStyle name="Примечание 2 4 3 2 4 2" xfId="1396"/>
    <cellStyle name="Примечание 2 4 3 2 4 3" xfId="1397"/>
    <cellStyle name="Примечание 2 4 3 2 5" xfId="1398"/>
    <cellStyle name="Примечание 2 4 3 2 6" xfId="1399"/>
    <cellStyle name="Примечание 2 4 3 3" xfId="1400"/>
    <cellStyle name="Примечание 2 4 3 3 2" xfId="1401"/>
    <cellStyle name="Примечание 2 4 3 3 2 2" xfId="1402"/>
    <cellStyle name="Примечание 2 4 3 3 2 3" xfId="1403"/>
    <cellStyle name="Примечание 2 4 3 3 3" xfId="1404"/>
    <cellStyle name="Примечание 2 4 3 3 3 2" xfId="1405"/>
    <cellStyle name="Примечание 2 4 3 3 3 3" xfId="1406"/>
    <cellStyle name="Примечание 2 4 3 3 4" xfId="1407"/>
    <cellStyle name="Примечание 2 4 3 3 4 2" xfId="1408"/>
    <cellStyle name="Примечание 2 4 3 3 4 3" xfId="1409"/>
    <cellStyle name="Примечание 2 4 3 3 5" xfId="1410"/>
    <cellStyle name="Примечание 2 4 3 3 6" xfId="1411"/>
    <cellStyle name="Примечание 2 4 3 4" xfId="1412"/>
    <cellStyle name="Примечание 2 4 3 4 2" xfId="1413"/>
    <cellStyle name="Примечание 2 4 3 4 2 2" xfId="1414"/>
    <cellStyle name="Примечание 2 4 3 4 2 3" xfId="1415"/>
    <cellStyle name="Примечание 2 4 3 4 3" xfId="1416"/>
    <cellStyle name="Примечание 2 4 3 4 3 2" xfId="1417"/>
    <cellStyle name="Примечание 2 4 3 4 3 3" xfId="1418"/>
    <cellStyle name="Примечание 2 4 3 4 4" xfId="1419"/>
    <cellStyle name="Примечание 2 4 3 4 4 2" xfId="1420"/>
    <cellStyle name="Примечание 2 4 3 4 4 3" xfId="1421"/>
    <cellStyle name="Примечание 2 4 3 4 5" xfId="1422"/>
    <cellStyle name="Примечание 2 4 3 4 6" xfId="1423"/>
    <cellStyle name="Примечание 2 4 3 5" xfId="1424"/>
    <cellStyle name="Примечание 2 4 3 5 2" xfId="1425"/>
    <cellStyle name="Примечание 2 4 3 5 3" xfId="1426"/>
    <cellStyle name="Примечание 2 4 3 6" xfId="1427"/>
    <cellStyle name="Примечание 2 4 3 6 2" xfId="1428"/>
    <cellStyle name="Примечание 2 4 3 6 3" xfId="1429"/>
    <cellStyle name="Примечание 2 4 3 7" xfId="1430"/>
    <cellStyle name="Примечание 2 4 3 7 2" xfId="1431"/>
    <cellStyle name="Примечание 2 4 3 7 3" xfId="1432"/>
    <cellStyle name="Примечание 2 4 3 8" xfId="1433"/>
    <cellStyle name="Примечание 2 4 3 9" xfId="1434"/>
    <cellStyle name="Примечание 2 4 4" xfId="1435"/>
    <cellStyle name="Примечание 2 4 4 2" xfId="1436"/>
    <cellStyle name="Примечание 2 4 4 2 2" xfId="1437"/>
    <cellStyle name="Примечание 2 4 4 2 2 2" xfId="1438"/>
    <cellStyle name="Примечание 2 4 4 2 2 3" xfId="1439"/>
    <cellStyle name="Примечание 2 4 4 2 3" xfId="1440"/>
    <cellStyle name="Примечание 2 4 4 2 3 2" xfId="1441"/>
    <cellStyle name="Примечание 2 4 4 2 3 3" xfId="1442"/>
    <cellStyle name="Примечание 2 4 4 2 4" xfId="1443"/>
    <cellStyle name="Примечание 2 4 4 2 4 2" xfId="1444"/>
    <cellStyle name="Примечание 2 4 4 2 4 3" xfId="1445"/>
    <cellStyle name="Примечание 2 4 4 2 5" xfId="1446"/>
    <cellStyle name="Примечание 2 4 4 2 6" xfId="1447"/>
    <cellStyle name="Примечание 2 4 4 3" xfId="1448"/>
    <cellStyle name="Примечание 2 4 4 3 2" xfId="1449"/>
    <cellStyle name="Примечание 2 4 4 3 2 2" xfId="1450"/>
    <cellStyle name="Примечание 2 4 4 3 2 3" xfId="1451"/>
    <cellStyle name="Примечание 2 4 4 3 3" xfId="1452"/>
    <cellStyle name="Примечание 2 4 4 3 3 2" xfId="1453"/>
    <cellStyle name="Примечание 2 4 4 3 3 3" xfId="1454"/>
    <cellStyle name="Примечание 2 4 4 3 4" xfId="1455"/>
    <cellStyle name="Примечание 2 4 4 3 4 2" xfId="1456"/>
    <cellStyle name="Примечание 2 4 4 3 4 3" xfId="1457"/>
    <cellStyle name="Примечание 2 4 4 3 5" xfId="1458"/>
    <cellStyle name="Примечание 2 4 4 3 6" xfId="1459"/>
    <cellStyle name="Примечание 2 4 4 4" xfId="1460"/>
    <cellStyle name="Примечание 2 4 4 4 2" xfId="1461"/>
    <cellStyle name="Примечание 2 4 4 4 2 2" xfId="1462"/>
    <cellStyle name="Примечание 2 4 4 4 2 3" xfId="1463"/>
    <cellStyle name="Примечание 2 4 4 4 3" xfId="1464"/>
    <cellStyle name="Примечание 2 4 4 4 3 2" xfId="1465"/>
    <cellStyle name="Примечание 2 4 4 4 3 3" xfId="1466"/>
    <cellStyle name="Примечание 2 4 4 4 4" xfId="1467"/>
    <cellStyle name="Примечание 2 4 4 4 4 2" xfId="1468"/>
    <cellStyle name="Примечание 2 4 4 4 4 3" xfId="1469"/>
    <cellStyle name="Примечание 2 4 4 4 5" xfId="1470"/>
    <cellStyle name="Примечание 2 4 4 4 6" xfId="1471"/>
    <cellStyle name="Примечание 2 4 4 5" xfId="1472"/>
    <cellStyle name="Примечание 2 4 4 5 2" xfId="1473"/>
    <cellStyle name="Примечание 2 4 4 5 3" xfId="1474"/>
    <cellStyle name="Примечание 2 4 4 6" xfId="1475"/>
    <cellStyle name="Примечание 2 4 4 6 2" xfId="1476"/>
    <cellStyle name="Примечание 2 4 4 6 3" xfId="1477"/>
    <cellStyle name="Примечание 2 4 4 7" xfId="1478"/>
    <cellStyle name="Примечание 2 4 4 7 2" xfId="1479"/>
    <cellStyle name="Примечание 2 4 4 7 3" xfId="1480"/>
    <cellStyle name="Примечание 2 4 4 8" xfId="1481"/>
    <cellStyle name="Примечание 2 4 4 9" xfId="1482"/>
    <cellStyle name="Примечание 2 4 5" xfId="1483"/>
    <cellStyle name="Примечание 2 4 5 2" xfId="1484"/>
    <cellStyle name="Примечание 2 4 5 2 2" xfId="1485"/>
    <cellStyle name="Примечание 2 4 5 2 3" xfId="1486"/>
    <cellStyle name="Примечание 2 4 5 3" xfId="1487"/>
    <cellStyle name="Примечание 2 4 5 3 2" xfId="1488"/>
    <cellStyle name="Примечание 2 4 5 3 3" xfId="1489"/>
    <cellStyle name="Примечание 2 4 5 4" xfId="1490"/>
    <cellStyle name="Примечание 2 4 5 4 2" xfId="1491"/>
    <cellStyle name="Примечание 2 4 5 4 3" xfId="1492"/>
    <cellStyle name="Примечание 2 4 5 5" xfId="1493"/>
    <cellStyle name="Примечание 2 4 5 6" xfId="1494"/>
    <cellStyle name="Примечание 2 4 6" xfId="1495"/>
    <cellStyle name="Примечание 2 4 6 2" xfId="1496"/>
    <cellStyle name="Примечание 2 4 6 2 2" xfId="1497"/>
    <cellStyle name="Примечание 2 4 6 2 3" xfId="1498"/>
    <cellStyle name="Примечание 2 4 6 3" xfId="1499"/>
    <cellStyle name="Примечание 2 4 6 3 2" xfId="1500"/>
    <cellStyle name="Примечание 2 4 6 3 3" xfId="1501"/>
    <cellStyle name="Примечание 2 4 6 4" xfId="1502"/>
    <cellStyle name="Примечание 2 4 6 4 2" xfId="1503"/>
    <cellStyle name="Примечание 2 4 6 4 3" xfId="1504"/>
    <cellStyle name="Примечание 2 4 6 5" xfId="1505"/>
    <cellStyle name="Примечание 2 4 6 6" xfId="1506"/>
    <cellStyle name="Примечание 2 4 7" xfId="1507"/>
    <cellStyle name="Примечание 2 4 7 2" xfId="1508"/>
    <cellStyle name="Примечание 2 4 7 2 2" xfId="1509"/>
    <cellStyle name="Примечание 2 4 7 2 3" xfId="1510"/>
    <cellStyle name="Примечание 2 4 7 3" xfId="1511"/>
    <cellStyle name="Примечание 2 4 7 3 2" xfId="1512"/>
    <cellStyle name="Примечание 2 4 7 3 3" xfId="1513"/>
    <cellStyle name="Примечание 2 4 7 4" xfId="1514"/>
    <cellStyle name="Примечание 2 4 7 4 2" xfId="1515"/>
    <cellStyle name="Примечание 2 4 7 4 3" xfId="1516"/>
    <cellStyle name="Примечание 2 4 7 5" xfId="1517"/>
    <cellStyle name="Примечание 2 4 7 6" xfId="1518"/>
    <cellStyle name="Примечание 2 4 8" xfId="1519"/>
    <cellStyle name="Примечание 2 4 8 2" xfId="1520"/>
    <cellStyle name="Примечание 2 4 8 3" xfId="1521"/>
    <cellStyle name="Примечание 2 4 9" xfId="1522"/>
    <cellStyle name="Примечание 2 4 9 2" xfId="1523"/>
    <cellStyle name="Примечание 2 4 9 3" xfId="1524"/>
    <cellStyle name="Примечание 2 5" xfId="1525"/>
    <cellStyle name="Примечание 2 5 10" xfId="1526"/>
    <cellStyle name="Примечание 2 5 10 2" xfId="1527"/>
    <cellStyle name="Примечание 2 5 10 3" xfId="1528"/>
    <cellStyle name="Примечание 2 5 11" xfId="1529"/>
    <cellStyle name="Примечание 2 5 12" xfId="1530"/>
    <cellStyle name="Примечание 2 5 2" xfId="1531"/>
    <cellStyle name="Примечание 2 5 2 2" xfId="1532"/>
    <cellStyle name="Примечание 2 5 2 2 2" xfId="1533"/>
    <cellStyle name="Примечание 2 5 2 2 2 2" xfId="1534"/>
    <cellStyle name="Примечание 2 5 2 2 2 3" xfId="1535"/>
    <cellStyle name="Примечание 2 5 2 2 3" xfId="1536"/>
    <cellStyle name="Примечание 2 5 2 2 3 2" xfId="1537"/>
    <cellStyle name="Примечание 2 5 2 2 3 3" xfId="1538"/>
    <cellStyle name="Примечание 2 5 2 2 4" xfId="1539"/>
    <cellStyle name="Примечание 2 5 2 2 4 2" xfId="1540"/>
    <cellStyle name="Примечание 2 5 2 2 4 3" xfId="1541"/>
    <cellStyle name="Примечание 2 5 2 2 5" xfId="1542"/>
    <cellStyle name="Примечание 2 5 2 2 6" xfId="1543"/>
    <cellStyle name="Примечание 2 5 2 3" xfId="1544"/>
    <cellStyle name="Примечание 2 5 2 3 2" xfId="1545"/>
    <cellStyle name="Примечание 2 5 2 3 2 2" xfId="1546"/>
    <cellStyle name="Примечание 2 5 2 3 2 3" xfId="1547"/>
    <cellStyle name="Примечание 2 5 2 3 3" xfId="1548"/>
    <cellStyle name="Примечание 2 5 2 3 3 2" xfId="1549"/>
    <cellStyle name="Примечание 2 5 2 3 3 3" xfId="1550"/>
    <cellStyle name="Примечание 2 5 2 3 4" xfId="1551"/>
    <cellStyle name="Примечание 2 5 2 3 4 2" xfId="1552"/>
    <cellStyle name="Примечание 2 5 2 3 4 3" xfId="1553"/>
    <cellStyle name="Примечание 2 5 2 3 5" xfId="1554"/>
    <cellStyle name="Примечание 2 5 2 3 6" xfId="1555"/>
    <cellStyle name="Примечание 2 5 2 4" xfId="1556"/>
    <cellStyle name="Примечание 2 5 2 4 2" xfId="1557"/>
    <cellStyle name="Примечание 2 5 2 4 2 2" xfId="1558"/>
    <cellStyle name="Примечание 2 5 2 4 2 3" xfId="1559"/>
    <cellStyle name="Примечание 2 5 2 4 3" xfId="1560"/>
    <cellStyle name="Примечание 2 5 2 4 3 2" xfId="1561"/>
    <cellStyle name="Примечание 2 5 2 4 3 3" xfId="1562"/>
    <cellStyle name="Примечание 2 5 2 4 4" xfId="1563"/>
    <cellStyle name="Примечание 2 5 2 4 4 2" xfId="1564"/>
    <cellStyle name="Примечание 2 5 2 4 4 3" xfId="1565"/>
    <cellStyle name="Примечание 2 5 2 4 5" xfId="1566"/>
    <cellStyle name="Примечание 2 5 2 4 6" xfId="1567"/>
    <cellStyle name="Примечание 2 5 2 5" xfId="1568"/>
    <cellStyle name="Примечание 2 5 2 5 2" xfId="1569"/>
    <cellStyle name="Примечание 2 5 2 5 3" xfId="1570"/>
    <cellStyle name="Примечание 2 5 2 6" xfId="1571"/>
    <cellStyle name="Примечание 2 5 2 6 2" xfId="1572"/>
    <cellStyle name="Примечание 2 5 2 6 3" xfId="1573"/>
    <cellStyle name="Примечание 2 5 2 7" xfId="1574"/>
    <cellStyle name="Примечание 2 5 2 7 2" xfId="1575"/>
    <cellStyle name="Примечание 2 5 2 7 3" xfId="1576"/>
    <cellStyle name="Примечание 2 5 2 8" xfId="1577"/>
    <cellStyle name="Примечание 2 5 2 9" xfId="1578"/>
    <cellStyle name="Примечание 2 5 3" xfId="1579"/>
    <cellStyle name="Примечание 2 5 3 2" xfId="1580"/>
    <cellStyle name="Примечание 2 5 3 2 2" xfId="1581"/>
    <cellStyle name="Примечание 2 5 3 2 2 2" xfId="1582"/>
    <cellStyle name="Примечание 2 5 3 2 2 3" xfId="1583"/>
    <cellStyle name="Примечание 2 5 3 2 3" xfId="1584"/>
    <cellStyle name="Примечание 2 5 3 2 3 2" xfId="1585"/>
    <cellStyle name="Примечание 2 5 3 2 3 3" xfId="1586"/>
    <cellStyle name="Примечание 2 5 3 2 4" xfId="1587"/>
    <cellStyle name="Примечание 2 5 3 2 4 2" xfId="1588"/>
    <cellStyle name="Примечание 2 5 3 2 4 3" xfId="1589"/>
    <cellStyle name="Примечание 2 5 3 2 5" xfId="1590"/>
    <cellStyle name="Примечание 2 5 3 2 6" xfId="1591"/>
    <cellStyle name="Примечание 2 5 3 3" xfId="1592"/>
    <cellStyle name="Примечание 2 5 3 3 2" xfId="1593"/>
    <cellStyle name="Примечание 2 5 3 3 2 2" xfId="1594"/>
    <cellStyle name="Примечание 2 5 3 3 2 3" xfId="1595"/>
    <cellStyle name="Примечание 2 5 3 3 3" xfId="1596"/>
    <cellStyle name="Примечание 2 5 3 3 3 2" xfId="1597"/>
    <cellStyle name="Примечание 2 5 3 3 3 3" xfId="1598"/>
    <cellStyle name="Примечание 2 5 3 3 4" xfId="1599"/>
    <cellStyle name="Примечание 2 5 3 3 4 2" xfId="1600"/>
    <cellStyle name="Примечание 2 5 3 3 4 3" xfId="1601"/>
    <cellStyle name="Примечание 2 5 3 3 5" xfId="1602"/>
    <cellStyle name="Примечание 2 5 3 3 6" xfId="1603"/>
    <cellStyle name="Примечание 2 5 3 4" xfId="1604"/>
    <cellStyle name="Примечание 2 5 3 4 2" xfId="1605"/>
    <cellStyle name="Примечание 2 5 3 4 2 2" xfId="1606"/>
    <cellStyle name="Примечание 2 5 3 4 2 3" xfId="1607"/>
    <cellStyle name="Примечание 2 5 3 4 3" xfId="1608"/>
    <cellStyle name="Примечание 2 5 3 4 3 2" xfId="1609"/>
    <cellStyle name="Примечание 2 5 3 4 3 3" xfId="1610"/>
    <cellStyle name="Примечание 2 5 3 4 4" xfId="1611"/>
    <cellStyle name="Примечание 2 5 3 4 4 2" xfId="1612"/>
    <cellStyle name="Примечание 2 5 3 4 4 3" xfId="1613"/>
    <cellStyle name="Примечание 2 5 3 4 5" xfId="1614"/>
    <cellStyle name="Примечание 2 5 3 4 6" xfId="1615"/>
    <cellStyle name="Примечание 2 5 3 5" xfId="1616"/>
    <cellStyle name="Примечание 2 5 3 5 2" xfId="1617"/>
    <cellStyle name="Примечание 2 5 3 5 3" xfId="1618"/>
    <cellStyle name="Примечание 2 5 3 6" xfId="1619"/>
    <cellStyle name="Примечание 2 5 3 6 2" xfId="1620"/>
    <cellStyle name="Примечание 2 5 3 6 3" xfId="1621"/>
    <cellStyle name="Примечание 2 5 3 7" xfId="1622"/>
    <cellStyle name="Примечание 2 5 3 7 2" xfId="1623"/>
    <cellStyle name="Примечание 2 5 3 7 3" xfId="1624"/>
    <cellStyle name="Примечание 2 5 3 8" xfId="1625"/>
    <cellStyle name="Примечание 2 5 3 9" xfId="1626"/>
    <cellStyle name="Примечание 2 5 4" xfId="1627"/>
    <cellStyle name="Примечание 2 5 4 2" xfId="1628"/>
    <cellStyle name="Примечание 2 5 4 2 2" xfId="1629"/>
    <cellStyle name="Примечание 2 5 4 2 2 2" xfId="1630"/>
    <cellStyle name="Примечание 2 5 4 2 2 3" xfId="1631"/>
    <cellStyle name="Примечание 2 5 4 2 3" xfId="1632"/>
    <cellStyle name="Примечание 2 5 4 2 3 2" xfId="1633"/>
    <cellStyle name="Примечание 2 5 4 2 3 3" xfId="1634"/>
    <cellStyle name="Примечание 2 5 4 2 4" xfId="1635"/>
    <cellStyle name="Примечание 2 5 4 2 4 2" xfId="1636"/>
    <cellStyle name="Примечание 2 5 4 2 4 3" xfId="1637"/>
    <cellStyle name="Примечание 2 5 4 2 5" xfId="1638"/>
    <cellStyle name="Примечание 2 5 4 2 6" xfId="1639"/>
    <cellStyle name="Примечание 2 5 4 3" xfId="1640"/>
    <cellStyle name="Примечание 2 5 4 3 2" xfId="1641"/>
    <cellStyle name="Примечание 2 5 4 3 2 2" xfId="1642"/>
    <cellStyle name="Примечание 2 5 4 3 2 3" xfId="1643"/>
    <cellStyle name="Примечание 2 5 4 3 3" xfId="1644"/>
    <cellStyle name="Примечание 2 5 4 3 3 2" xfId="1645"/>
    <cellStyle name="Примечание 2 5 4 3 3 3" xfId="1646"/>
    <cellStyle name="Примечание 2 5 4 3 4" xfId="1647"/>
    <cellStyle name="Примечание 2 5 4 3 4 2" xfId="1648"/>
    <cellStyle name="Примечание 2 5 4 3 4 3" xfId="1649"/>
    <cellStyle name="Примечание 2 5 4 3 5" xfId="1650"/>
    <cellStyle name="Примечание 2 5 4 3 6" xfId="1651"/>
    <cellStyle name="Примечание 2 5 4 4" xfId="1652"/>
    <cellStyle name="Примечание 2 5 4 4 2" xfId="1653"/>
    <cellStyle name="Примечание 2 5 4 4 2 2" xfId="1654"/>
    <cellStyle name="Примечание 2 5 4 4 2 3" xfId="1655"/>
    <cellStyle name="Примечание 2 5 4 4 3" xfId="1656"/>
    <cellStyle name="Примечание 2 5 4 4 3 2" xfId="1657"/>
    <cellStyle name="Примечание 2 5 4 4 3 3" xfId="1658"/>
    <cellStyle name="Примечание 2 5 4 4 4" xfId="1659"/>
    <cellStyle name="Примечание 2 5 4 4 4 2" xfId="1660"/>
    <cellStyle name="Примечание 2 5 4 4 4 3" xfId="1661"/>
    <cellStyle name="Примечание 2 5 4 4 5" xfId="1662"/>
    <cellStyle name="Примечание 2 5 4 4 6" xfId="1663"/>
    <cellStyle name="Примечание 2 5 4 5" xfId="1664"/>
    <cellStyle name="Примечание 2 5 4 5 2" xfId="1665"/>
    <cellStyle name="Примечание 2 5 4 5 3" xfId="1666"/>
    <cellStyle name="Примечание 2 5 4 6" xfId="1667"/>
    <cellStyle name="Примечание 2 5 4 6 2" xfId="1668"/>
    <cellStyle name="Примечание 2 5 4 6 3" xfId="1669"/>
    <cellStyle name="Примечание 2 5 4 7" xfId="1670"/>
    <cellStyle name="Примечание 2 5 4 7 2" xfId="1671"/>
    <cellStyle name="Примечание 2 5 4 7 3" xfId="1672"/>
    <cellStyle name="Примечание 2 5 4 8" xfId="1673"/>
    <cellStyle name="Примечание 2 5 4 9" xfId="1674"/>
    <cellStyle name="Примечание 2 5 5" xfId="1675"/>
    <cellStyle name="Примечание 2 5 5 2" xfId="1676"/>
    <cellStyle name="Примечание 2 5 5 2 2" xfId="1677"/>
    <cellStyle name="Примечание 2 5 5 2 3" xfId="1678"/>
    <cellStyle name="Примечание 2 5 5 3" xfId="1679"/>
    <cellStyle name="Примечание 2 5 5 3 2" xfId="1680"/>
    <cellStyle name="Примечание 2 5 5 3 3" xfId="1681"/>
    <cellStyle name="Примечание 2 5 5 4" xfId="1682"/>
    <cellStyle name="Примечание 2 5 5 4 2" xfId="1683"/>
    <cellStyle name="Примечание 2 5 5 4 3" xfId="1684"/>
    <cellStyle name="Примечание 2 5 5 5" xfId="1685"/>
    <cellStyle name="Примечание 2 5 5 6" xfId="1686"/>
    <cellStyle name="Примечание 2 5 6" xfId="1687"/>
    <cellStyle name="Примечание 2 5 6 2" xfId="1688"/>
    <cellStyle name="Примечание 2 5 6 2 2" xfId="1689"/>
    <cellStyle name="Примечание 2 5 6 2 3" xfId="1690"/>
    <cellStyle name="Примечание 2 5 6 3" xfId="1691"/>
    <cellStyle name="Примечание 2 5 6 3 2" xfId="1692"/>
    <cellStyle name="Примечание 2 5 6 3 3" xfId="1693"/>
    <cellStyle name="Примечание 2 5 6 4" xfId="1694"/>
    <cellStyle name="Примечание 2 5 6 4 2" xfId="1695"/>
    <cellStyle name="Примечание 2 5 6 4 3" xfId="1696"/>
    <cellStyle name="Примечание 2 5 6 5" xfId="1697"/>
    <cellStyle name="Примечание 2 5 6 6" xfId="1698"/>
    <cellStyle name="Примечание 2 5 7" xfId="1699"/>
    <cellStyle name="Примечание 2 5 7 2" xfId="1700"/>
    <cellStyle name="Примечание 2 5 7 2 2" xfId="1701"/>
    <cellStyle name="Примечание 2 5 7 2 3" xfId="1702"/>
    <cellStyle name="Примечание 2 5 7 3" xfId="1703"/>
    <cellStyle name="Примечание 2 5 7 3 2" xfId="1704"/>
    <cellStyle name="Примечание 2 5 7 3 3" xfId="1705"/>
    <cellStyle name="Примечание 2 5 7 4" xfId="1706"/>
    <cellStyle name="Примечание 2 5 7 4 2" xfId="1707"/>
    <cellStyle name="Примечание 2 5 7 4 3" xfId="1708"/>
    <cellStyle name="Примечание 2 5 7 5" xfId="1709"/>
    <cellStyle name="Примечание 2 5 7 6" xfId="1710"/>
    <cellStyle name="Примечание 2 5 8" xfId="1711"/>
    <cellStyle name="Примечание 2 5 8 2" xfId="1712"/>
    <cellStyle name="Примечание 2 5 8 3" xfId="1713"/>
    <cellStyle name="Примечание 2 5 9" xfId="1714"/>
    <cellStyle name="Примечание 2 5 9 2" xfId="1715"/>
    <cellStyle name="Примечание 2 5 9 3" xfId="1716"/>
    <cellStyle name="Примечание 2 6" xfId="1717"/>
    <cellStyle name="Примечание 2 6 10" xfId="1718"/>
    <cellStyle name="Примечание 2 6 10 2" xfId="1719"/>
    <cellStyle name="Примечание 2 6 10 3" xfId="1720"/>
    <cellStyle name="Примечание 2 6 11" xfId="1721"/>
    <cellStyle name="Примечание 2 6 12" xfId="1722"/>
    <cellStyle name="Примечание 2 6 2" xfId="1723"/>
    <cellStyle name="Примечание 2 6 2 2" xfId="1724"/>
    <cellStyle name="Примечание 2 6 2 2 2" xfId="1725"/>
    <cellStyle name="Примечание 2 6 2 2 2 2" xfId="1726"/>
    <cellStyle name="Примечание 2 6 2 2 2 3" xfId="1727"/>
    <cellStyle name="Примечание 2 6 2 2 3" xfId="1728"/>
    <cellStyle name="Примечание 2 6 2 2 3 2" xfId="1729"/>
    <cellStyle name="Примечание 2 6 2 2 3 3" xfId="1730"/>
    <cellStyle name="Примечание 2 6 2 2 4" xfId="1731"/>
    <cellStyle name="Примечание 2 6 2 2 4 2" xfId="1732"/>
    <cellStyle name="Примечание 2 6 2 2 4 3" xfId="1733"/>
    <cellStyle name="Примечание 2 6 2 2 5" xfId="1734"/>
    <cellStyle name="Примечание 2 6 2 2 6" xfId="1735"/>
    <cellStyle name="Примечание 2 6 2 3" xfId="1736"/>
    <cellStyle name="Примечание 2 6 2 3 2" xfId="1737"/>
    <cellStyle name="Примечание 2 6 2 3 2 2" xfId="1738"/>
    <cellStyle name="Примечание 2 6 2 3 2 3" xfId="1739"/>
    <cellStyle name="Примечание 2 6 2 3 3" xfId="1740"/>
    <cellStyle name="Примечание 2 6 2 3 3 2" xfId="1741"/>
    <cellStyle name="Примечание 2 6 2 3 3 3" xfId="1742"/>
    <cellStyle name="Примечание 2 6 2 3 4" xfId="1743"/>
    <cellStyle name="Примечание 2 6 2 3 4 2" xfId="1744"/>
    <cellStyle name="Примечание 2 6 2 3 4 3" xfId="1745"/>
    <cellStyle name="Примечание 2 6 2 3 5" xfId="1746"/>
    <cellStyle name="Примечание 2 6 2 3 6" xfId="1747"/>
    <cellStyle name="Примечание 2 6 2 4" xfId="1748"/>
    <cellStyle name="Примечание 2 6 2 4 2" xfId="1749"/>
    <cellStyle name="Примечание 2 6 2 4 2 2" xfId="1750"/>
    <cellStyle name="Примечание 2 6 2 4 2 3" xfId="1751"/>
    <cellStyle name="Примечание 2 6 2 4 3" xfId="1752"/>
    <cellStyle name="Примечание 2 6 2 4 3 2" xfId="1753"/>
    <cellStyle name="Примечание 2 6 2 4 3 3" xfId="1754"/>
    <cellStyle name="Примечание 2 6 2 4 4" xfId="1755"/>
    <cellStyle name="Примечание 2 6 2 4 4 2" xfId="1756"/>
    <cellStyle name="Примечание 2 6 2 4 4 3" xfId="1757"/>
    <cellStyle name="Примечание 2 6 2 4 5" xfId="1758"/>
    <cellStyle name="Примечание 2 6 2 4 6" xfId="1759"/>
    <cellStyle name="Примечание 2 6 2 5" xfId="1760"/>
    <cellStyle name="Примечание 2 6 2 5 2" xfId="1761"/>
    <cellStyle name="Примечание 2 6 2 5 3" xfId="1762"/>
    <cellStyle name="Примечание 2 6 2 6" xfId="1763"/>
    <cellStyle name="Примечание 2 6 2 6 2" xfId="1764"/>
    <cellStyle name="Примечание 2 6 2 6 3" xfId="1765"/>
    <cellStyle name="Примечание 2 6 2 7" xfId="1766"/>
    <cellStyle name="Примечание 2 6 2 7 2" xfId="1767"/>
    <cellStyle name="Примечание 2 6 2 7 3" xfId="1768"/>
    <cellStyle name="Примечание 2 6 2 8" xfId="1769"/>
    <cellStyle name="Примечание 2 6 2 9" xfId="1770"/>
    <cellStyle name="Примечание 2 6 3" xfId="1771"/>
    <cellStyle name="Примечание 2 6 3 2" xfId="1772"/>
    <cellStyle name="Примечание 2 6 3 2 2" xfId="1773"/>
    <cellStyle name="Примечание 2 6 3 2 2 2" xfId="1774"/>
    <cellStyle name="Примечание 2 6 3 2 2 3" xfId="1775"/>
    <cellStyle name="Примечание 2 6 3 2 3" xfId="1776"/>
    <cellStyle name="Примечание 2 6 3 2 3 2" xfId="1777"/>
    <cellStyle name="Примечание 2 6 3 2 3 3" xfId="1778"/>
    <cellStyle name="Примечание 2 6 3 2 4" xfId="1779"/>
    <cellStyle name="Примечание 2 6 3 2 4 2" xfId="1780"/>
    <cellStyle name="Примечание 2 6 3 2 4 3" xfId="1781"/>
    <cellStyle name="Примечание 2 6 3 2 5" xfId="1782"/>
    <cellStyle name="Примечание 2 6 3 2 6" xfId="1783"/>
    <cellStyle name="Примечание 2 6 3 3" xfId="1784"/>
    <cellStyle name="Примечание 2 6 3 3 2" xfId="1785"/>
    <cellStyle name="Примечание 2 6 3 3 2 2" xfId="1786"/>
    <cellStyle name="Примечание 2 6 3 3 2 3" xfId="1787"/>
    <cellStyle name="Примечание 2 6 3 3 3" xfId="1788"/>
    <cellStyle name="Примечание 2 6 3 3 3 2" xfId="1789"/>
    <cellStyle name="Примечание 2 6 3 3 3 3" xfId="1790"/>
    <cellStyle name="Примечание 2 6 3 3 4" xfId="1791"/>
    <cellStyle name="Примечание 2 6 3 3 4 2" xfId="1792"/>
    <cellStyle name="Примечание 2 6 3 3 4 3" xfId="1793"/>
    <cellStyle name="Примечание 2 6 3 3 5" xfId="1794"/>
    <cellStyle name="Примечание 2 6 3 3 6" xfId="1795"/>
    <cellStyle name="Примечание 2 6 3 4" xfId="1796"/>
    <cellStyle name="Примечание 2 6 3 4 2" xfId="1797"/>
    <cellStyle name="Примечание 2 6 3 4 2 2" xfId="1798"/>
    <cellStyle name="Примечание 2 6 3 4 2 3" xfId="1799"/>
    <cellStyle name="Примечание 2 6 3 4 3" xfId="1800"/>
    <cellStyle name="Примечание 2 6 3 4 3 2" xfId="1801"/>
    <cellStyle name="Примечание 2 6 3 4 3 3" xfId="1802"/>
    <cellStyle name="Примечание 2 6 3 4 4" xfId="1803"/>
    <cellStyle name="Примечание 2 6 3 4 4 2" xfId="1804"/>
    <cellStyle name="Примечание 2 6 3 4 4 3" xfId="1805"/>
    <cellStyle name="Примечание 2 6 3 4 5" xfId="1806"/>
    <cellStyle name="Примечание 2 6 3 4 6" xfId="1807"/>
    <cellStyle name="Примечание 2 6 3 5" xfId="1808"/>
    <cellStyle name="Примечание 2 6 3 5 2" xfId="1809"/>
    <cellStyle name="Примечание 2 6 3 5 3" xfId="1810"/>
    <cellStyle name="Примечание 2 6 3 6" xfId="1811"/>
    <cellStyle name="Примечание 2 6 3 6 2" xfId="1812"/>
    <cellStyle name="Примечание 2 6 3 6 3" xfId="1813"/>
    <cellStyle name="Примечание 2 6 3 7" xfId="1814"/>
    <cellStyle name="Примечание 2 6 3 7 2" xfId="1815"/>
    <cellStyle name="Примечание 2 6 3 7 3" xfId="1816"/>
    <cellStyle name="Примечание 2 6 3 8" xfId="1817"/>
    <cellStyle name="Примечание 2 6 3 9" xfId="1818"/>
    <cellStyle name="Примечание 2 6 4" xfId="1819"/>
    <cellStyle name="Примечание 2 6 4 2" xfId="1820"/>
    <cellStyle name="Примечание 2 6 4 2 2" xfId="1821"/>
    <cellStyle name="Примечание 2 6 4 2 2 2" xfId="1822"/>
    <cellStyle name="Примечание 2 6 4 2 2 3" xfId="1823"/>
    <cellStyle name="Примечание 2 6 4 2 3" xfId="1824"/>
    <cellStyle name="Примечание 2 6 4 2 3 2" xfId="1825"/>
    <cellStyle name="Примечание 2 6 4 2 3 3" xfId="1826"/>
    <cellStyle name="Примечание 2 6 4 2 4" xfId="1827"/>
    <cellStyle name="Примечание 2 6 4 2 4 2" xfId="1828"/>
    <cellStyle name="Примечание 2 6 4 2 4 3" xfId="1829"/>
    <cellStyle name="Примечание 2 6 4 2 5" xfId="1830"/>
    <cellStyle name="Примечание 2 6 4 2 6" xfId="1831"/>
    <cellStyle name="Примечание 2 6 4 3" xfId="1832"/>
    <cellStyle name="Примечание 2 6 4 3 2" xfId="1833"/>
    <cellStyle name="Примечание 2 6 4 3 2 2" xfId="1834"/>
    <cellStyle name="Примечание 2 6 4 3 2 3" xfId="1835"/>
    <cellStyle name="Примечание 2 6 4 3 3" xfId="1836"/>
    <cellStyle name="Примечание 2 6 4 3 3 2" xfId="1837"/>
    <cellStyle name="Примечание 2 6 4 3 3 3" xfId="1838"/>
    <cellStyle name="Примечание 2 6 4 3 4" xfId="1839"/>
    <cellStyle name="Примечание 2 6 4 3 4 2" xfId="1840"/>
    <cellStyle name="Примечание 2 6 4 3 4 3" xfId="1841"/>
    <cellStyle name="Примечание 2 6 4 3 5" xfId="1842"/>
    <cellStyle name="Примечание 2 6 4 3 6" xfId="1843"/>
    <cellStyle name="Примечание 2 6 4 4" xfId="1844"/>
    <cellStyle name="Примечание 2 6 4 4 2" xfId="1845"/>
    <cellStyle name="Примечание 2 6 4 4 2 2" xfId="1846"/>
    <cellStyle name="Примечание 2 6 4 4 2 3" xfId="1847"/>
    <cellStyle name="Примечание 2 6 4 4 3" xfId="1848"/>
    <cellStyle name="Примечание 2 6 4 4 3 2" xfId="1849"/>
    <cellStyle name="Примечание 2 6 4 4 3 3" xfId="1850"/>
    <cellStyle name="Примечание 2 6 4 4 4" xfId="1851"/>
    <cellStyle name="Примечание 2 6 4 4 4 2" xfId="1852"/>
    <cellStyle name="Примечание 2 6 4 4 4 3" xfId="1853"/>
    <cellStyle name="Примечание 2 6 4 4 5" xfId="1854"/>
    <cellStyle name="Примечание 2 6 4 4 6" xfId="1855"/>
    <cellStyle name="Примечание 2 6 4 5" xfId="1856"/>
    <cellStyle name="Примечание 2 6 4 5 2" xfId="1857"/>
    <cellStyle name="Примечание 2 6 4 5 3" xfId="1858"/>
    <cellStyle name="Примечание 2 6 4 6" xfId="1859"/>
    <cellStyle name="Примечание 2 6 4 6 2" xfId="1860"/>
    <cellStyle name="Примечание 2 6 4 6 3" xfId="1861"/>
    <cellStyle name="Примечание 2 6 4 7" xfId="1862"/>
    <cellStyle name="Примечание 2 6 4 7 2" xfId="1863"/>
    <cellStyle name="Примечание 2 6 4 7 3" xfId="1864"/>
    <cellStyle name="Примечание 2 6 4 8" xfId="1865"/>
    <cellStyle name="Примечание 2 6 4 9" xfId="1866"/>
    <cellStyle name="Примечание 2 6 5" xfId="1867"/>
    <cellStyle name="Примечание 2 6 5 2" xfId="1868"/>
    <cellStyle name="Примечание 2 6 5 2 2" xfId="1869"/>
    <cellStyle name="Примечание 2 6 5 2 3" xfId="1870"/>
    <cellStyle name="Примечание 2 6 5 3" xfId="1871"/>
    <cellStyle name="Примечание 2 6 5 3 2" xfId="1872"/>
    <cellStyle name="Примечание 2 6 5 3 3" xfId="1873"/>
    <cellStyle name="Примечание 2 6 5 4" xfId="1874"/>
    <cellStyle name="Примечание 2 6 5 4 2" xfId="1875"/>
    <cellStyle name="Примечание 2 6 5 4 3" xfId="1876"/>
    <cellStyle name="Примечание 2 6 5 5" xfId="1877"/>
    <cellStyle name="Примечание 2 6 5 6" xfId="1878"/>
    <cellStyle name="Примечание 2 6 6" xfId="1879"/>
    <cellStyle name="Примечание 2 6 6 2" xfId="1880"/>
    <cellStyle name="Примечание 2 6 6 2 2" xfId="1881"/>
    <cellStyle name="Примечание 2 6 6 2 3" xfId="1882"/>
    <cellStyle name="Примечание 2 6 6 3" xfId="1883"/>
    <cellStyle name="Примечание 2 6 6 3 2" xfId="1884"/>
    <cellStyle name="Примечание 2 6 6 3 3" xfId="1885"/>
    <cellStyle name="Примечание 2 6 6 4" xfId="1886"/>
    <cellStyle name="Примечание 2 6 6 4 2" xfId="1887"/>
    <cellStyle name="Примечание 2 6 6 4 3" xfId="1888"/>
    <cellStyle name="Примечание 2 6 6 5" xfId="1889"/>
    <cellStyle name="Примечание 2 6 6 6" xfId="1890"/>
    <cellStyle name="Примечание 2 6 7" xfId="1891"/>
    <cellStyle name="Примечание 2 6 7 2" xfId="1892"/>
    <cellStyle name="Примечание 2 6 7 2 2" xfId="1893"/>
    <cellStyle name="Примечание 2 6 7 2 3" xfId="1894"/>
    <cellStyle name="Примечание 2 6 7 3" xfId="1895"/>
    <cellStyle name="Примечание 2 6 7 3 2" xfId="1896"/>
    <cellStyle name="Примечание 2 6 7 3 3" xfId="1897"/>
    <cellStyle name="Примечание 2 6 7 4" xfId="1898"/>
    <cellStyle name="Примечание 2 6 7 4 2" xfId="1899"/>
    <cellStyle name="Примечание 2 6 7 4 3" xfId="1900"/>
    <cellStyle name="Примечание 2 6 7 5" xfId="1901"/>
    <cellStyle name="Примечание 2 6 7 6" xfId="1902"/>
    <cellStyle name="Примечание 2 6 8" xfId="1903"/>
    <cellStyle name="Примечание 2 6 8 2" xfId="1904"/>
    <cellStyle name="Примечание 2 6 8 3" xfId="1905"/>
    <cellStyle name="Примечание 2 6 9" xfId="1906"/>
    <cellStyle name="Примечание 2 6 9 2" xfId="1907"/>
    <cellStyle name="Примечание 2 6 9 3" xfId="1908"/>
    <cellStyle name="Примечание 2 7" xfId="1909"/>
    <cellStyle name="Примечание 2 7 10" xfId="1910"/>
    <cellStyle name="Примечание 2 7 10 2" xfId="1911"/>
    <cellStyle name="Примечание 2 7 10 3" xfId="1912"/>
    <cellStyle name="Примечание 2 7 11" xfId="1913"/>
    <cellStyle name="Примечание 2 7 12" xfId="1914"/>
    <cellStyle name="Примечание 2 7 2" xfId="1915"/>
    <cellStyle name="Примечание 2 7 2 2" xfId="1916"/>
    <cellStyle name="Примечание 2 7 2 2 2" xfId="1917"/>
    <cellStyle name="Примечание 2 7 2 2 2 2" xfId="1918"/>
    <cellStyle name="Примечание 2 7 2 2 2 3" xfId="1919"/>
    <cellStyle name="Примечание 2 7 2 2 3" xfId="1920"/>
    <cellStyle name="Примечание 2 7 2 2 3 2" xfId="1921"/>
    <cellStyle name="Примечание 2 7 2 2 3 3" xfId="1922"/>
    <cellStyle name="Примечание 2 7 2 2 4" xfId="1923"/>
    <cellStyle name="Примечание 2 7 2 2 4 2" xfId="1924"/>
    <cellStyle name="Примечание 2 7 2 2 4 3" xfId="1925"/>
    <cellStyle name="Примечание 2 7 2 2 5" xfId="1926"/>
    <cellStyle name="Примечание 2 7 2 2 6" xfId="1927"/>
    <cellStyle name="Примечание 2 7 2 3" xfId="1928"/>
    <cellStyle name="Примечание 2 7 2 3 2" xfId="1929"/>
    <cellStyle name="Примечание 2 7 2 3 2 2" xfId="1930"/>
    <cellStyle name="Примечание 2 7 2 3 2 3" xfId="1931"/>
    <cellStyle name="Примечание 2 7 2 3 3" xfId="1932"/>
    <cellStyle name="Примечание 2 7 2 3 3 2" xfId="1933"/>
    <cellStyle name="Примечание 2 7 2 3 3 3" xfId="1934"/>
    <cellStyle name="Примечание 2 7 2 3 4" xfId="1935"/>
    <cellStyle name="Примечание 2 7 2 3 4 2" xfId="1936"/>
    <cellStyle name="Примечание 2 7 2 3 4 3" xfId="1937"/>
    <cellStyle name="Примечание 2 7 2 3 5" xfId="1938"/>
    <cellStyle name="Примечание 2 7 2 3 6" xfId="1939"/>
    <cellStyle name="Примечание 2 7 2 4" xfId="1940"/>
    <cellStyle name="Примечание 2 7 2 4 2" xfId="1941"/>
    <cellStyle name="Примечание 2 7 2 4 2 2" xfId="1942"/>
    <cellStyle name="Примечание 2 7 2 4 2 3" xfId="1943"/>
    <cellStyle name="Примечание 2 7 2 4 3" xfId="1944"/>
    <cellStyle name="Примечание 2 7 2 4 3 2" xfId="1945"/>
    <cellStyle name="Примечание 2 7 2 4 3 3" xfId="1946"/>
    <cellStyle name="Примечание 2 7 2 4 4" xfId="1947"/>
    <cellStyle name="Примечание 2 7 2 4 4 2" xfId="1948"/>
    <cellStyle name="Примечание 2 7 2 4 4 3" xfId="1949"/>
    <cellStyle name="Примечание 2 7 2 4 5" xfId="1950"/>
    <cellStyle name="Примечание 2 7 2 4 6" xfId="1951"/>
    <cellStyle name="Примечание 2 7 2 5" xfId="1952"/>
    <cellStyle name="Примечание 2 7 2 5 2" xfId="1953"/>
    <cellStyle name="Примечание 2 7 2 5 3" xfId="1954"/>
    <cellStyle name="Примечание 2 7 2 6" xfId="1955"/>
    <cellStyle name="Примечание 2 7 2 6 2" xfId="1956"/>
    <cellStyle name="Примечание 2 7 2 6 3" xfId="1957"/>
    <cellStyle name="Примечание 2 7 2 7" xfId="1958"/>
    <cellStyle name="Примечание 2 7 2 7 2" xfId="1959"/>
    <cellStyle name="Примечание 2 7 2 7 3" xfId="1960"/>
    <cellStyle name="Примечание 2 7 2 8" xfId="1961"/>
    <cellStyle name="Примечание 2 7 2 9" xfId="1962"/>
    <cellStyle name="Примечание 2 7 3" xfId="1963"/>
    <cellStyle name="Примечание 2 7 3 2" xfId="1964"/>
    <cellStyle name="Примечание 2 7 3 2 2" xfId="1965"/>
    <cellStyle name="Примечание 2 7 3 2 2 2" xfId="1966"/>
    <cellStyle name="Примечание 2 7 3 2 2 3" xfId="1967"/>
    <cellStyle name="Примечание 2 7 3 2 3" xfId="1968"/>
    <cellStyle name="Примечание 2 7 3 2 3 2" xfId="1969"/>
    <cellStyle name="Примечание 2 7 3 2 3 3" xfId="1970"/>
    <cellStyle name="Примечание 2 7 3 2 4" xfId="1971"/>
    <cellStyle name="Примечание 2 7 3 2 4 2" xfId="1972"/>
    <cellStyle name="Примечание 2 7 3 2 4 3" xfId="1973"/>
    <cellStyle name="Примечание 2 7 3 2 5" xfId="1974"/>
    <cellStyle name="Примечание 2 7 3 2 6" xfId="1975"/>
    <cellStyle name="Примечание 2 7 3 3" xfId="1976"/>
    <cellStyle name="Примечание 2 7 3 3 2" xfId="1977"/>
    <cellStyle name="Примечание 2 7 3 3 2 2" xfId="1978"/>
    <cellStyle name="Примечание 2 7 3 3 2 3" xfId="1979"/>
    <cellStyle name="Примечание 2 7 3 3 3" xfId="1980"/>
    <cellStyle name="Примечание 2 7 3 3 3 2" xfId="1981"/>
    <cellStyle name="Примечание 2 7 3 3 3 3" xfId="1982"/>
    <cellStyle name="Примечание 2 7 3 3 4" xfId="1983"/>
    <cellStyle name="Примечание 2 7 3 3 4 2" xfId="1984"/>
    <cellStyle name="Примечание 2 7 3 3 4 3" xfId="1985"/>
    <cellStyle name="Примечание 2 7 3 3 5" xfId="1986"/>
    <cellStyle name="Примечание 2 7 3 3 6" xfId="1987"/>
    <cellStyle name="Примечание 2 7 3 4" xfId="1988"/>
    <cellStyle name="Примечание 2 7 3 4 2" xfId="1989"/>
    <cellStyle name="Примечание 2 7 3 4 2 2" xfId="1990"/>
    <cellStyle name="Примечание 2 7 3 4 2 3" xfId="1991"/>
    <cellStyle name="Примечание 2 7 3 4 3" xfId="1992"/>
    <cellStyle name="Примечание 2 7 3 4 3 2" xfId="1993"/>
    <cellStyle name="Примечание 2 7 3 4 3 3" xfId="1994"/>
    <cellStyle name="Примечание 2 7 3 4 4" xfId="1995"/>
    <cellStyle name="Примечание 2 7 3 4 4 2" xfId="1996"/>
    <cellStyle name="Примечание 2 7 3 4 4 3" xfId="1997"/>
    <cellStyle name="Примечание 2 7 3 4 5" xfId="1998"/>
    <cellStyle name="Примечание 2 7 3 4 6" xfId="1999"/>
    <cellStyle name="Примечание 2 7 3 5" xfId="2000"/>
    <cellStyle name="Примечание 2 7 3 5 2" xfId="2001"/>
    <cellStyle name="Примечание 2 7 3 5 3" xfId="2002"/>
    <cellStyle name="Примечание 2 7 3 6" xfId="2003"/>
    <cellStyle name="Примечание 2 7 3 6 2" xfId="2004"/>
    <cellStyle name="Примечание 2 7 3 6 3" xfId="2005"/>
    <cellStyle name="Примечание 2 7 3 7" xfId="2006"/>
    <cellStyle name="Примечание 2 7 3 7 2" xfId="2007"/>
    <cellStyle name="Примечание 2 7 3 7 3" xfId="2008"/>
    <cellStyle name="Примечание 2 7 3 8" xfId="2009"/>
    <cellStyle name="Примечание 2 7 3 9" xfId="2010"/>
    <cellStyle name="Примечание 2 7 4" xfId="2011"/>
    <cellStyle name="Примечание 2 7 4 2" xfId="2012"/>
    <cellStyle name="Примечание 2 7 4 2 2" xfId="2013"/>
    <cellStyle name="Примечание 2 7 4 2 2 2" xfId="2014"/>
    <cellStyle name="Примечание 2 7 4 2 2 3" xfId="2015"/>
    <cellStyle name="Примечание 2 7 4 2 3" xfId="2016"/>
    <cellStyle name="Примечание 2 7 4 2 3 2" xfId="2017"/>
    <cellStyle name="Примечание 2 7 4 2 3 3" xfId="2018"/>
    <cellStyle name="Примечание 2 7 4 2 4" xfId="2019"/>
    <cellStyle name="Примечание 2 7 4 2 4 2" xfId="2020"/>
    <cellStyle name="Примечание 2 7 4 2 4 3" xfId="2021"/>
    <cellStyle name="Примечание 2 7 4 2 5" xfId="2022"/>
    <cellStyle name="Примечание 2 7 4 2 6" xfId="2023"/>
    <cellStyle name="Примечание 2 7 4 3" xfId="2024"/>
    <cellStyle name="Примечание 2 7 4 3 2" xfId="2025"/>
    <cellStyle name="Примечание 2 7 4 3 2 2" xfId="2026"/>
    <cellStyle name="Примечание 2 7 4 3 2 3" xfId="2027"/>
    <cellStyle name="Примечание 2 7 4 3 3" xfId="2028"/>
    <cellStyle name="Примечание 2 7 4 3 3 2" xfId="2029"/>
    <cellStyle name="Примечание 2 7 4 3 3 3" xfId="2030"/>
    <cellStyle name="Примечание 2 7 4 3 4" xfId="2031"/>
    <cellStyle name="Примечание 2 7 4 3 4 2" xfId="2032"/>
    <cellStyle name="Примечание 2 7 4 3 4 3" xfId="2033"/>
    <cellStyle name="Примечание 2 7 4 3 5" xfId="2034"/>
    <cellStyle name="Примечание 2 7 4 3 6" xfId="2035"/>
    <cellStyle name="Примечание 2 7 4 4" xfId="2036"/>
    <cellStyle name="Примечание 2 7 4 4 2" xfId="2037"/>
    <cellStyle name="Примечание 2 7 4 4 2 2" xfId="2038"/>
    <cellStyle name="Примечание 2 7 4 4 2 3" xfId="2039"/>
    <cellStyle name="Примечание 2 7 4 4 3" xfId="2040"/>
    <cellStyle name="Примечание 2 7 4 4 3 2" xfId="2041"/>
    <cellStyle name="Примечание 2 7 4 4 3 3" xfId="2042"/>
    <cellStyle name="Примечание 2 7 4 4 4" xfId="2043"/>
    <cellStyle name="Примечание 2 7 4 4 4 2" xfId="2044"/>
    <cellStyle name="Примечание 2 7 4 4 4 3" xfId="2045"/>
    <cellStyle name="Примечание 2 7 4 4 5" xfId="2046"/>
    <cellStyle name="Примечание 2 7 4 4 6" xfId="2047"/>
    <cellStyle name="Примечание 2 7 4 5" xfId="2048"/>
    <cellStyle name="Примечание 2 7 4 5 2" xfId="2049"/>
    <cellStyle name="Примечание 2 7 4 5 3" xfId="2050"/>
    <cellStyle name="Примечание 2 7 4 6" xfId="2051"/>
    <cellStyle name="Примечание 2 7 4 6 2" xfId="2052"/>
    <cellStyle name="Примечание 2 7 4 6 3" xfId="2053"/>
    <cellStyle name="Примечание 2 7 4 7" xfId="2054"/>
    <cellStyle name="Примечание 2 7 4 7 2" xfId="2055"/>
    <cellStyle name="Примечание 2 7 4 7 3" xfId="2056"/>
    <cellStyle name="Примечание 2 7 4 8" xfId="2057"/>
    <cellStyle name="Примечание 2 7 4 9" xfId="2058"/>
    <cellStyle name="Примечание 2 7 5" xfId="2059"/>
    <cellStyle name="Примечание 2 7 5 2" xfId="2060"/>
    <cellStyle name="Примечание 2 7 5 2 2" xfId="2061"/>
    <cellStyle name="Примечание 2 7 5 2 3" xfId="2062"/>
    <cellStyle name="Примечание 2 7 5 3" xfId="2063"/>
    <cellStyle name="Примечание 2 7 5 3 2" xfId="2064"/>
    <cellStyle name="Примечание 2 7 5 3 3" xfId="2065"/>
    <cellStyle name="Примечание 2 7 5 4" xfId="2066"/>
    <cellStyle name="Примечание 2 7 5 4 2" xfId="2067"/>
    <cellStyle name="Примечание 2 7 5 4 3" xfId="2068"/>
    <cellStyle name="Примечание 2 7 5 5" xfId="2069"/>
    <cellStyle name="Примечание 2 7 5 6" xfId="2070"/>
    <cellStyle name="Примечание 2 7 6" xfId="2071"/>
    <cellStyle name="Примечание 2 7 6 2" xfId="2072"/>
    <cellStyle name="Примечание 2 7 6 2 2" xfId="2073"/>
    <cellStyle name="Примечание 2 7 6 2 3" xfId="2074"/>
    <cellStyle name="Примечание 2 7 6 3" xfId="2075"/>
    <cellStyle name="Примечание 2 7 6 3 2" xfId="2076"/>
    <cellStyle name="Примечание 2 7 6 3 3" xfId="2077"/>
    <cellStyle name="Примечание 2 7 6 4" xfId="2078"/>
    <cellStyle name="Примечание 2 7 6 4 2" xfId="2079"/>
    <cellStyle name="Примечание 2 7 6 4 3" xfId="2080"/>
    <cellStyle name="Примечание 2 7 6 5" xfId="2081"/>
    <cellStyle name="Примечание 2 7 6 6" xfId="2082"/>
    <cellStyle name="Примечание 2 7 7" xfId="2083"/>
    <cellStyle name="Примечание 2 7 7 2" xfId="2084"/>
    <cellStyle name="Примечание 2 7 7 2 2" xfId="2085"/>
    <cellStyle name="Примечание 2 7 7 2 3" xfId="2086"/>
    <cellStyle name="Примечание 2 7 7 3" xfId="2087"/>
    <cellStyle name="Примечание 2 7 7 3 2" xfId="2088"/>
    <cellStyle name="Примечание 2 7 7 3 3" xfId="2089"/>
    <cellStyle name="Примечание 2 7 7 4" xfId="2090"/>
    <cellStyle name="Примечание 2 7 7 4 2" xfId="2091"/>
    <cellStyle name="Примечание 2 7 7 4 3" xfId="2092"/>
    <cellStyle name="Примечание 2 7 7 5" xfId="2093"/>
    <cellStyle name="Примечание 2 7 7 6" xfId="2094"/>
    <cellStyle name="Примечание 2 7 8" xfId="2095"/>
    <cellStyle name="Примечание 2 7 8 2" xfId="2096"/>
    <cellStyle name="Примечание 2 7 8 3" xfId="2097"/>
    <cellStyle name="Примечание 2 7 9" xfId="2098"/>
    <cellStyle name="Примечание 2 7 9 2" xfId="2099"/>
    <cellStyle name="Примечание 2 7 9 3" xfId="2100"/>
    <cellStyle name="Примечание 2 8" xfId="2101"/>
    <cellStyle name="Примечание 2 8 10" xfId="2102"/>
    <cellStyle name="Примечание 2 8 10 2" xfId="2103"/>
    <cellStyle name="Примечание 2 8 10 3" xfId="2104"/>
    <cellStyle name="Примечание 2 8 11" xfId="2105"/>
    <cellStyle name="Примечание 2 8 12" xfId="2106"/>
    <cellStyle name="Примечание 2 8 2" xfId="2107"/>
    <cellStyle name="Примечание 2 8 2 2" xfId="2108"/>
    <cellStyle name="Примечание 2 8 2 2 2" xfId="2109"/>
    <cellStyle name="Примечание 2 8 2 2 2 2" xfId="2110"/>
    <cellStyle name="Примечание 2 8 2 2 2 3" xfId="2111"/>
    <cellStyle name="Примечание 2 8 2 2 3" xfId="2112"/>
    <cellStyle name="Примечание 2 8 2 2 3 2" xfId="2113"/>
    <cellStyle name="Примечание 2 8 2 2 3 3" xfId="2114"/>
    <cellStyle name="Примечание 2 8 2 2 4" xfId="2115"/>
    <cellStyle name="Примечание 2 8 2 2 4 2" xfId="2116"/>
    <cellStyle name="Примечание 2 8 2 2 4 3" xfId="2117"/>
    <cellStyle name="Примечание 2 8 2 2 5" xfId="2118"/>
    <cellStyle name="Примечание 2 8 2 2 6" xfId="2119"/>
    <cellStyle name="Примечание 2 8 2 3" xfId="2120"/>
    <cellStyle name="Примечание 2 8 2 3 2" xfId="2121"/>
    <cellStyle name="Примечание 2 8 2 3 2 2" xfId="2122"/>
    <cellStyle name="Примечание 2 8 2 3 2 3" xfId="2123"/>
    <cellStyle name="Примечание 2 8 2 3 3" xfId="2124"/>
    <cellStyle name="Примечание 2 8 2 3 3 2" xfId="2125"/>
    <cellStyle name="Примечание 2 8 2 3 3 3" xfId="2126"/>
    <cellStyle name="Примечание 2 8 2 3 4" xfId="2127"/>
    <cellStyle name="Примечание 2 8 2 3 4 2" xfId="2128"/>
    <cellStyle name="Примечание 2 8 2 3 4 3" xfId="2129"/>
    <cellStyle name="Примечание 2 8 2 3 5" xfId="2130"/>
    <cellStyle name="Примечание 2 8 2 3 6" xfId="2131"/>
    <cellStyle name="Примечание 2 8 2 4" xfId="2132"/>
    <cellStyle name="Примечание 2 8 2 4 2" xfId="2133"/>
    <cellStyle name="Примечание 2 8 2 4 2 2" xfId="2134"/>
    <cellStyle name="Примечание 2 8 2 4 2 3" xfId="2135"/>
    <cellStyle name="Примечание 2 8 2 4 3" xfId="2136"/>
    <cellStyle name="Примечание 2 8 2 4 3 2" xfId="2137"/>
    <cellStyle name="Примечание 2 8 2 4 3 3" xfId="2138"/>
    <cellStyle name="Примечание 2 8 2 4 4" xfId="2139"/>
    <cellStyle name="Примечание 2 8 2 4 4 2" xfId="2140"/>
    <cellStyle name="Примечание 2 8 2 4 4 3" xfId="2141"/>
    <cellStyle name="Примечание 2 8 2 4 5" xfId="2142"/>
    <cellStyle name="Примечание 2 8 2 4 6" xfId="2143"/>
    <cellStyle name="Примечание 2 8 2 5" xfId="2144"/>
    <cellStyle name="Примечание 2 8 2 5 2" xfId="2145"/>
    <cellStyle name="Примечание 2 8 2 5 3" xfId="2146"/>
    <cellStyle name="Примечание 2 8 2 6" xfId="2147"/>
    <cellStyle name="Примечание 2 8 2 6 2" xfId="2148"/>
    <cellStyle name="Примечание 2 8 2 6 3" xfId="2149"/>
    <cellStyle name="Примечание 2 8 2 7" xfId="2150"/>
    <cellStyle name="Примечание 2 8 2 7 2" xfId="2151"/>
    <cellStyle name="Примечание 2 8 2 7 3" xfId="2152"/>
    <cellStyle name="Примечание 2 8 2 8" xfId="2153"/>
    <cellStyle name="Примечание 2 8 2 9" xfId="2154"/>
    <cellStyle name="Примечание 2 8 3" xfId="2155"/>
    <cellStyle name="Примечание 2 8 3 2" xfId="2156"/>
    <cellStyle name="Примечание 2 8 3 2 2" xfId="2157"/>
    <cellStyle name="Примечание 2 8 3 2 2 2" xfId="2158"/>
    <cellStyle name="Примечание 2 8 3 2 2 3" xfId="2159"/>
    <cellStyle name="Примечание 2 8 3 2 3" xfId="2160"/>
    <cellStyle name="Примечание 2 8 3 2 3 2" xfId="2161"/>
    <cellStyle name="Примечание 2 8 3 2 3 3" xfId="2162"/>
    <cellStyle name="Примечание 2 8 3 2 4" xfId="2163"/>
    <cellStyle name="Примечание 2 8 3 2 4 2" xfId="2164"/>
    <cellStyle name="Примечание 2 8 3 2 4 3" xfId="2165"/>
    <cellStyle name="Примечание 2 8 3 2 5" xfId="2166"/>
    <cellStyle name="Примечание 2 8 3 2 6" xfId="2167"/>
    <cellStyle name="Примечание 2 8 3 3" xfId="2168"/>
    <cellStyle name="Примечание 2 8 3 3 2" xfId="2169"/>
    <cellStyle name="Примечание 2 8 3 3 2 2" xfId="2170"/>
    <cellStyle name="Примечание 2 8 3 3 2 3" xfId="2171"/>
    <cellStyle name="Примечание 2 8 3 3 3" xfId="2172"/>
    <cellStyle name="Примечание 2 8 3 3 3 2" xfId="2173"/>
    <cellStyle name="Примечание 2 8 3 3 3 3" xfId="2174"/>
    <cellStyle name="Примечание 2 8 3 3 4" xfId="2175"/>
    <cellStyle name="Примечание 2 8 3 3 4 2" xfId="2176"/>
    <cellStyle name="Примечание 2 8 3 3 4 3" xfId="2177"/>
    <cellStyle name="Примечание 2 8 3 3 5" xfId="2178"/>
    <cellStyle name="Примечание 2 8 3 3 6" xfId="2179"/>
    <cellStyle name="Примечание 2 8 3 4" xfId="2180"/>
    <cellStyle name="Примечание 2 8 3 4 2" xfId="2181"/>
    <cellStyle name="Примечание 2 8 3 4 2 2" xfId="2182"/>
    <cellStyle name="Примечание 2 8 3 4 2 3" xfId="2183"/>
    <cellStyle name="Примечание 2 8 3 4 3" xfId="2184"/>
    <cellStyle name="Примечание 2 8 3 4 3 2" xfId="2185"/>
    <cellStyle name="Примечание 2 8 3 4 3 3" xfId="2186"/>
    <cellStyle name="Примечание 2 8 3 4 4" xfId="2187"/>
    <cellStyle name="Примечание 2 8 3 4 4 2" xfId="2188"/>
    <cellStyle name="Примечание 2 8 3 4 4 3" xfId="2189"/>
    <cellStyle name="Примечание 2 8 3 4 5" xfId="2190"/>
    <cellStyle name="Примечание 2 8 3 4 6" xfId="2191"/>
    <cellStyle name="Примечание 2 8 3 5" xfId="2192"/>
    <cellStyle name="Примечание 2 8 3 5 2" xfId="2193"/>
    <cellStyle name="Примечание 2 8 3 5 3" xfId="2194"/>
    <cellStyle name="Примечание 2 8 3 6" xfId="2195"/>
    <cellStyle name="Примечание 2 8 3 6 2" xfId="2196"/>
    <cellStyle name="Примечание 2 8 3 6 3" xfId="2197"/>
    <cellStyle name="Примечание 2 8 3 7" xfId="2198"/>
    <cellStyle name="Примечание 2 8 3 7 2" xfId="2199"/>
    <cellStyle name="Примечание 2 8 3 7 3" xfId="2200"/>
    <cellStyle name="Примечание 2 8 3 8" xfId="2201"/>
    <cellStyle name="Примечание 2 8 3 9" xfId="2202"/>
    <cellStyle name="Примечание 2 8 4" xfId="2203"/>
    <cellStyle name="Примечание 2 8 4 2" xfId="2204"/>
    <cellStyle name="Примечание 2 8 4 2 2" xfId="2205"/>
    <cellStyle name="Примечание 2 8 4 2 2 2" xfId="2206"/>
    <cellStyle name="Примечание 2 8 4 2 2 3" xfId="2207"/>
    <cellStyle name="Примечание 2 8 4 2 3" xfId="2208"/>
    <cellStyle name="Примечание 2 8 4 2 3 2" xfId="2209"/>
    <cellStyle name="Примечание 2 8 4 2 3 3" xfId="2210"/>
    <cellStyle name="Примечание 2 8 4 2 4" xfId="2211"/>
    <cellStyle name="Примечание 2 8 4 2 4 2" xfId="2212"/>
    <cellStyle name="Примечание 2 8 4 2 4 3" xfId="2213"/>
    <cellStyle name="Примечание 2 8 4 2 5" xfId="2214"/>
    <cellStyle name="Примечание 2 8 4 2 6" xfId="2215"/>
    <cellStyle name="Примечание 2 8 4 3" xfId="2216"/>
    <cellStyle name="Примечание 2 8 4 3 2" xfId="2217"/>
    <cellStyle name="Примечание 2 8 4 3 2 2" xfId="2218"/>
    <cellStyle name="Примечание 2 8 4 3 2 3" xfId="2219"/>
    <cellStyle name="Примечание 2 8 4 3 3" xfId="2220"/>
    <cellStyle name="Примечание 2 8 4 3 3 2" xfId="2221"/>
    <cellStyle name="Примечание 2 8 4 3 3 3" xfId="2222"/>
    <cellStyle name="Примечание 2 8 4 3 4" xfId="2223"/>
    <cellStyle name="Примечание 2 8 4 3 4 2" xfId="2224"/>
    <cellStyle name="Примечание 2 8 4 3 4 3" xfId="2225"/>
    <cellStyle name="Примечание 2 8 4 3 5" xfId="2226"/>
    <cellStyle name="Примечание 2 8 4 3 6" xfId="2227"/>
    <cellStyle name="Примечание 2 8 4 4" xfId="2228"/>
    <cellStyle name="Примечание 2 8 4 4 2" xfId="2229"/>
    <cellStyle name="Примечание 2 8 4 4 2 2" xfId="2230"/>
    <cellStyle name="Примечание 2 8 4 4 2 3" xfId="2231"/>
    <cellStyle name="Примечание 2 8 4 4 3" xfId="2232"/>
    <cellStyle name="Примечание 2 8 4 4 3 2" xfId="2233"/>
    <cellStyle name="Примечание 2 8 4 4 3 3" xfId="2234"/>
    <cellStyle name="Примечание 2 8 4 4 4" xfId="2235"/>
    <cellStyle name="Примечание 2 8 4 4 4 2" xfId="2236"/>
    <cellStyle name="Примечание 2 8 4 4 4 3" xfId="2237"/>
    <cellStyle name="Примечание 2 8 4 4 5" xfId="2238"/>
    <cellStyle name="Примечание 2 8 4 4 6" xfId="2239"/>
    <cellStyle name="Примечание 2 8 4 5" xfId="2240"/>
    <cellStyle name="Примечание 2 8 4 5 2" xfId="2241"/>
    <cellStyle name="Примечание 2 8 4 5 3" xfId="2242"/>
    <cellStyle name="Примечание 2 8 4 6" xfId="2243"/>
    <cellStyle name="Примечание 2 8 4 6 2" xfId="2244"/>
    <cellStyle name="Примечание 2 8 4 6 3" xfId="2245"/>
    <cellStyle name="Примечание 2 8 4 7" xfId="2246"/>
    <cellStyle name="Примечание 2 8 4 7 2" xfId="2247"/>
    <cellStyle name="Примечание 2 8 4 7 3" xfId="2248"/>
    <cellStyle name="Примечание 2 8 4 8" xfId="2249"/>
    <cellStyle name="Примечание 2 8 4 9" xfId="2250"/>
    <cellStyle name="Примечание 2 8 5" xfId="2251"/>
    <cellStyle name="Примечание 2 8 5 2" xfId="2252"/>
    <cellStyle name="Примечание 2 8 5 2 2" xfId="2253"/>
    <cellStyle name="Примечание 2 8 5 2 3" xfId="2254"/>
    <cellStyle name="Примечание 2 8 5 3" xfId="2255"/>
    <cellStyle name="Примечание 2 8 5 3 2" xfId="2256"/>
    <cellStyle name="Примечание 2 8 5 3 3" xfId="2257"/>
    <cellStyle name="Примечание 2 8 5 4" xfId="2258"/>
    <cellStyle name="Примечание 2 8 5 4 2" xfId="2259"/>
    <cellStyle name="Примечание 2 8 5 4 3" xfId="2260"/>
    <cellStyle name="Примечание 2 8 5 5" xfId="2261"/>
    <cellStyle name="Примечание 2 8 5 6" xfId="2262"/>
    <cellStyle name="Примечание 2 8 6" xfId="2263"/>
    <cellStyle name="Примечание 2 8 6 2" xfId="2264"/>
    <cellStyle name="Примечание 2 8 6 2 2" xfId="2265"/>
    <cellStyle name="Примечание 2 8 6 2 3" xfId="2266"/>
    <cellStyle name="Примечание 2 8 6 3" xfId="2267"/>
    <cellStyle name="Примечание 2 8 6 3 2" xfId="2268"/>
    <cellStyle name="Примечание 2 8 6 3 3" xfId="2269"/>
    <cellStyle name="Примечание 2 8 6 4" xfId="2270"/>
    <cellStyle name="Примечание 2 8 6 4 2" xfId="2271"/>
    <cellStyle name="Примечание 2 8 6 4 3" xfId="2272"/>
    <cellStyle name="Примечание 2 8 6 5" xfId="2273"/>
    <cellStyle name="Примечание 2 8 6 6" xfId="2274"/>
    <cellStyle name="Примечание 2 8 7" xfId="2275"/>
    <cellStyle name="Примечание 2 8 7 2" xfId="2276"/>
    <cellStyle name="Примечание 2 8 7 2 2" xfId="2277"/>
    <cellStyle name="Примечание 2 8 7 2 3" xfId="2278"/>
    <cellStyle name="Примечание 2 8 7 3" xfId="2279"/>
    <cellStyle name="Примечание 2 8 7 3 2" xfId="2280"/>
    <cellStyle name="Примечание 2 8 7 3 3" xfId="2281"/>
    <cellStyle name="Примечание 2 8 7 4" xfId="2282"/>
    <cellStyle name="Примечание 2 8 7 4 2" xfId="2283"/>
    <cellStyle name="Примечание 2 8 7 4 3" xfId="2284"/>
    <cellStyle name="Примечание 2 8 7 5" xfId="2285"/>
    <cellStyle name="Примечание 2 8 7 6" xfId="2286"/>
    <cellStyle name="Примечание 2 8 8" xfId="2287"/>
    <cellStyle name="Примечание 2 8 8 2" xfId="2288"/>
    <cellStyle name="Примечание 2 8 8 3" xfId="2289"/>
    <cellStyle name="Примечание 2 8 9" xfId="2290"/>
    <cellStyle name="Примечание 2 8 9 2" xfId="2291"/>
    <cellStyle name="Примечание 2 8 9 3" xfId="2292"/>
    <cellStyle name="Примечание 2 9" xfId="2293"/>
    <cellStyle name="Примечание 2 9 10" xfId="2294"/>
    <cellStyle name="Примечание 2 9 10 2" xfId="2295"/>
    <cellStyle name="Примечание 2 9 10 3" xfId="2296"/>
    <cellStyle name="Примечание 2 9 11" xfId="2297"/>
    <cellStyle name="Примечание 2 9 12" xfId="2298"/>
    <cellStyle name="Примечание 2 9 2" xfId="2299"/>
    <cellStyle name="Примечание 2 9 2 2" xfId="2300"/>
    <cellStyle name="Примечание 2 9 2 2 2" xfId="2301"/>
    <cellStyle name="Примечание 2 9 2 2 2 2" xfId="2302"/>
    <cellStyle name="Примечание 2 9 2 2 2 3" xfId="2303"/>
    <cellStyle name="Примечание 2 9 2 2 3" xfId="2304"/>
    <cellStyle name="Примечание 2 9 2 2 3 2" xfId="2305"/>
    <cellStyle name="Примечание 2 9 2 2 3 3" xfId="2306"/>
    <cellStyle name="Примечание 2 9 2 2 4" xfId="2307"/>
    <cellStyle name="Примечание 2 9 2 2 4 2" xfId="2308"/>
    <cellStyle name="Примечание 2 9 2 2 4 3" xfId="2309"/>
    <cellStyle name="Примечание 2 9 2 2 5" xfId="2310"/>
    <cellStyle name="Примечание 2 9 2 2 6" xfId="2311"/>
    <cellStyle name="Примечание 2 9 2 3" xfId="2312"/>
    <cellStyle name="Примечание 2 9 2 3 2" xfId="2313"/>
    <cellStyle name="Примечание 2 9 2 3 2 2" xfId="2314"/>
    <cellStyle name="Примечание 2 9 2 3 2 3" xfId="2315"/>
    <cellStyle name="Примечание 2 9 2 3 3" xfId="2316"/>
    <cellStyle name="Примечание 2 9 2 3 3 2" xfId="2317"/>
    <cellStyle name="Примечание 2 9 2 3 3 3" xfId="2318"/>
    <cellStyle name="Примечание 2 9 2 3 4" xfId="2319"/>
    <cellStyle name="Примечание 2 9 2 3 4 2" xfId="2320"/>
    <cellStyle name="Примечание 2 9 2 3 4 3" xfId="2321"/>
    <cellStyle name="Примечание 2 9 2 3 5" xfId="2322"/>
    <cellStyle name="Примечание 2 9 2 3 6" xfId="2323"/>
    <cellStyle name="Примечание 2 9 2 4" xfId="2324"/>
    <cellStyle name="Примечание 2 9 2 4 2" xfId="2325"/>
    <cellStyle name="Примечание 2 9 2 4 2 2" xfId="2326"/>
    <cellStyle name="Примечание 2 9 2 4 2 3" xfId="2327"/>
    <cellStyle name="Примечание 2 9 2 4 3" xfId="2328"/>
    <cellStyle name="Примечание 2 9 2 4 3 2" xfId="2329"/>
    <cellStyle name="Примечание 2 9 2 4 3 3" xfId="2330"/>
    <cellStyle name="Примечание 2 9 2 4 4" xfId="2331"/>
    <cellStyle name="Примечание 2 9 2 4 4 2" xfId="2332"/>
    <cellStyle name="Примечание 2 9 2 4 4 3" xfId="2333"/>
    <cellStyle name="Примечание 2 9 2 4 5" xfId="2334"/>
    <cellStyle name="Примечание 2 9 2 4 6" xfId="2335"/>
    <cellStyle name="Примечание 2 9 2 5" xfId="2336"/>
    <cellStyle name="Примечание 2 9 2 5 2" xfId="2337"/>
    <cellStyle name="Примечание 2 9 2 5 3" xfId="2338"/>
    <cellStyle name="Примечание 2 9 2 6" xfId="2339"/>
    <cellStyle name="Примечание 2 9 2 6 2" xfId="2340"/>
    <cellStyle name="Примечание 2 9 2 6 3" xfId="2341"/>
    <cellStyle name="Примечание 2 9 2 7" xfId="2342"/>
    <cellStyle name="Примечание 2 9 2 7 2" xfId="2343"/>
    <cellStyle name="Примечание 2 9 2 7 3" xfId="2344"/>
    <cellStyle name="Примечание 2 9 2 8" xfId="2345"/>
    <cellStyle name="Примечание 2 9 2 9" xfId="2346"/>
    <cellStyle name="Примечание 2 9 3" xfId="2347"/>
    <cellStyle name="Примечание 2 9 3 2" xfId="2348"/>
    <cellStyle name="Примечание 2 9 3 2 2" xfId="2349"/>
    <cellStyle name="Примечание 2 9 3 2 2 2" xfId="2350"/>
    <cellStyle name="Примечание 2 9 3 2 2 3" xfId="2351"/>
    <cellStyle name="Примечание 2 9 3 2 3" xfId="2352"/>
    <cellStyle name="Примечание 2 9 3 2 3 2" xfId="2353"/>
    <cellStyle name="Примечание 2 9 3 2 3 3" xfId="2354"/>
    <cellStyle name="Примечание 2 9 3 2 4" xfId="2355"/>
    <cellStyle name="Примечание 2 9 3 2 4 2" xfId="2356"/>
    <cellStyle name="Примечание 2 9 3 2 4 3" xfId="2357"/>
    <cellStyle name="Примечание 2 9 3 2 5" xfId="2358"/>
    <cellStyle name="Примечание 2 9 3 2 6" xfId="2359"/>
    <cellStyle name="Примечание 2 9 3 3" xfId="2360"/>
    <cellStyle name="Примечание 2 9 3 3 2" xfId="2361"/>
    <cellStyle name="Примечание 2 9 3 3 2 2" xfId="2362"/>
    <cellStyle name="Примечание 2 9 3 3 2 3" xfId="2363"/>
    <cellStyle name="Примечание 2 9 3 3 3" xfId="2364"/>
    <cellStyle name="Примечание 2 9 3 3 3 2" xfId="2365"/>
    <cellStyle name="Примечание 2 9 3 3 3 3" xfId="2366"/>
    <cellStyle name="Примечание 2 9 3 3 4" xfId="2367"/>
    <cellStyle name="Примечание 2 9 3 3 4 2" xfId="2368"/>
    <cellStyle name="Примечание 2 9 3 3 4 3" xfId="2369"/>
    <cellStyle name="Примечание 2 9 3 3 5" xfId="2370"/>
    <cellStyle name="Примечание 2 9 3 3 6" xfId="2371"/>
    <cellStyle name="Примечание 2 9 3 4" xfId="2372"/>
    <cellStyle name="Примечание 2 9 3 4 2" xfId="2373"/>
    <cellStyle name="Примечание 2 9 3 4 2 2" xfId="2374"/>
    <cellStyle name="Примечание 2 9 3 4 2 3" xfId="2375"/>
    <cellStyle name="Примечание 2 9 3 4 3" xfId="2376"/>
    <cellStyle name="Примечание 2 9 3 4 3 2" xfId="2377"/>
    <cellStyle name="Примечание 2 9 3 4 3 3" xfId="2378"/>
    <cellStyle name="Примечание 2 9 3 4 4" xfId="2379"/>
    <cellStyle name="Примечание 2 9 3 4 4 2" xfId="2380"/>
    <cellStyle name="Примечание 2 9 3 4 4 3" xfId="2381"/>
    <cellStyle name="Примечание 2 9 3 4 5" xfId="2382"/>
    <cellStyle name="Примечание 2 9 3 4 6" xfId="2383"/>
    <cellStyle name="Примечание 2 9 3 5" xfId="2384"/>
    <cellStyle name="Примечание 2 9 3 5 2" xfId="2385"/>
    <cellStyle name="Примечание 2 9 3 5 3" xfId="2386"/>
    <cellStyle name="Примечание 2 9 3 6" xfId="2387"/>
    <cellStyle name="Примечание 2 9 3 6 2" xfId="2388"/>
    <cellStyle name="Примечание 2 9 3 6 3" xfId="2389"/>
    <cellStyle name="Примечание 2 9 3 7" xfId="2390"/>
    <cellStyle name="Примечание 2 9 3 7 2" xfId="2391"/>
    <cellStyle name="Примечание 2 9 3 7 3" xfId="2392"/>
    <cellStyle name="Примечание 2 9 3 8" xfId="2393"/>
    <cellStyle name="Примечание 2 9 3 9" xfId="2394"/>
    <cellStyle name="Примечание 2 9 4" xfId="2395"/>
    <cellStyle name="Примечание 2 9 4 2" xfId="2396"/>
    <cellStyle name="Примечание 2 9 4 2 2" xfId="2397"/>
    <cellStyle name="Примечание 2 9 4 2 2 2" xfId="2398"/>
    <cellStyle name="Примечание 2 9 4 2 2 3" xfId="2399"/>
    <cellStyle name="Примечание 2 9 4 2 3" xfId="2400"/>
    <cellStyle name="Примечание 2 9 4 2 3 2" xfId="2401"/>
    <cellStyle name="Примечание 2 9 4 2 3 3" xfId="2402"/>
    <cellStyle name="Примечание 2 9 4 2 4" xfId="2403"/>
    <cellStyle name="Примечание 2 9 4 2 4 2" xfId="2404"/>
    <cellStyle name="Примечание 2 9 4 2 4 3" xfId="2405"/>
    <cellStyle name="Примечание 2 9 4 2 5" xfId="2406"/>
    <cellStyle name="Примечание 2 9 4 2 6" xfId="2407"/>
    <cellStyle name="Примечание 2 9 4 3" xfId="2408"/>
    <cellStyle name="Примечание 2 9 4 3 2" xfId="2409"/>
    <cellStyle name="Примечание 2 9 4 3 2 2" xfId="2410"/>
    <cellStyle name="Примечание 2 9 4 3 2 3" xfId="2411"/>
    <cellStyle name="Примечание 2 9 4 3 3" xfId="2412"/>
    <cellStyle name="Примечание 2 9 4 3 3 2" xfId="2413"/>
    <cellStyle name="Примечание 2 9 4 3 3 3" xfId="2414"/>
    <cellStyle name="Примечание 2 9 4 3 4" xfId="2415"/>
    <cellStyle name="Примечание 2 9 4 3 4 2" xfId="2416"/>
    <cellStyle name="Примечание 2 9 4 3 4 3" xfId="2417"/>
    <cellStyle name="Примечание 2 9 4 3 5" xfId="2418"/>
    <cellStyle name="Примечание 2 9 4 3 6" xfId="2419"/>
    <cellStyle name="Примечание 2 9 4 4" xfId="2420"/>
    <cellStyle name="Примечание 2 9 4 4 2" xfId="2421"/>
    <cellStyle name="Примечание 2 9 4 4 2 2" xfId="2422"/>
    <cellStyle name="Примечание 2 9 4 4 2 3" xfId="2423"/>
    <cellStyle name="Примечание 2 9 4 4 3" xfId="2424"/>
    <cellStyle name="Примечание 2 9 4 4 3 2" xfId="2425"/>
    <cellStyle name="Примечание 2 9 4 4 3 3" xfId="2426"/>
    <cellStyle name="Примечание 2 9 4 4 4" xfId="2427"/>
    <cellStyle name="Примечание 2 9 4 4 4 2" xfId="2428"/>
    <cellStyle name="Примечание 2 9 4 4 4 3" xfId="2429"/>
    <cellStyle name="Примечание 2 9 4 4 5" xfId="2430"/>
    <cellStyle name="Примечание 2 9 4 4 6" xfId="2431"/>
    <cellStyle name="Примечание 2 9 4 5" xfId="2432"/>
    <cellStyle name="Примечание 2 9 4 5 2" xfId="2433"/>
    <cellStyle name="Примечание 2 9 4 5 3" xfId="2434"/>
    <cellStyle name="Примечание 2 9 4 6" xfId="2435"/>
    <cellStyle name="Примечание 2 9 4 6 2" xfId="2436"/>
    <cellStyle name="Примечание 2 9 4 6 3" xfId="2437"/>
    <cellStyle name="Примечание 2 9 4 7" xfId="2438"/>
    <cellStyle name="Примечание 2 9 4 7 2" xfId="2439"/>
    <cellStyle name="Примечание 2 9 4 7 3" xfId="2440"/>
    <cellStyle name="Примечание 2 9 4 8" xfId="2441"/>
    <cellStyle name="Примечание 2 9 4 9" xfId="2442"/>
    <cellStyle name="Примечание 2 9 5" xfId="2443"/>
    <cellStyle name="Примечание 2 9 5 2" xfId="2444"/>
    <cellStyle name="Примечание 2 9 5 2 2" xfId="2445"/>
    <cellStyle name="Примечание 2 9 5 2 3" xfId="2446"/>
    <cellStyle name="Примечание 2 9 5 3" xfId="2447"/>
    <cellStyle name="Примечание 2 9 5 3 2" xfId="2448"/>
    <cellStyle name="Примечание 2 9 5 3 3" xfId="2449"/>
    <cellStyle name="Примечание 2 9 5 4" xfId="2450"/>
    <cellStyle name="Примечание 2 9 5 4 2" xfId="2451"/>
    <cellStyle name="Примечание 2 9 5 4 3" xfId="2452"/>
    <cellStyle name="Примечание 2 9 5 5" xfId="2453"/>
    <cellStyle name="Примечание 2 9 5 6" xfId="2454"/>
    <cellStyle name="Примечание 2 9 6" xfId="2455"/>
    <cellStyle name="Примечание 2 9 6 2" xfId="2456"/>
    <cellStyle name="Примечание 2 9 6 2 2" xfId="2457"/>
    <cellStyle name="Примечание 2 9 6 2 3" xfId="2458"/>
    <cellStyle name="Примечание 2 9 6 3" xfId="2459"/>
    <cellStyle name="Примечание 2 9 6 3 2" xfId="2460"/>
    <cellStyle name="Примечание 2 9 6 3 3" xfId="2461"/>
    <cellStyle name="Примечание 2 9 6 4" xfId="2462"/>
    <cellStyle name="Примечание 2 9 6 4 2" xfId="2463"/>
    <cellStyle name="Примечание 2 9 6 4 3" xfId="2464"/>
    <cellStyle name="Примечание 2 9 6 5" xfId="2465"/>
    <cellStyle name="Примечание 2 9 6 6" xfId="2466"/>
    <cellStyle name="Примечание 2 9 7" xfId="2467"/>
    <cellStyle name="Примечание 2 9 7 2" xfId="2468"/>
    <cellStyle name="Примечание 2 9 7 2 2" xfId="2469"/>
    <cellStyle name="Примечание 2 9 7 2 3" xfId="2470"/>
    <cellStyle name="Примечание 2 9 7 3" xfId="2471"/>
    <cellStyle name="Примечание 2 9 7 3 2" xfId="2472"/>
    <cellStyle name="Примечание 2 9 7 3 3" xfId="2473"/>
    <cellStyle name="Примечание 2 9 7 4" xfId="2474"/>
    <cellStyle name="Примечание 2 9 7 4 2" xfId="2475"/>
    <cellStyle name="Примечание 2 9 7 4 3" xfId="2476"/>
    <cellStyle name="Примечание 2 9 7 5" xfId="2477"/>
    <cellStyle name="Примечание 2 9 7 6" xfId="2478"/>
    <cellStyle name="Примечание 2 9 8" xfId="2479"/>
    <cellStyle name="Примечание 2 9 8 2" xfId="2480"/>
    <cellStyle name="Примечание 2 9 8 3" xfId="2481"/>
    <cellStyle name="Примечание 2 9 9" xfId="2482"/>
    <cellStyle name="Примечание 2 9 9 2" xfId="2483"/>
    <cellStyle name="Примечание 2 9 9 3" xfId="2484"/>
    <cellStyle name="Примечание 3" xfId="2485"/>
    <cellStyle name="Примечание 3 10" xfId="2486"/>
    <cellStyle name="Примечание 3 10 2" xfId="2487"/>
    <cellStyle name="Примечание 3 10 3" xfId="2488"/>
    <cellStyle name="Примечание 3 11" xfId="2489"/>
    <cellStyle name="Примечание 3 12" xfId="2490"/>
    <cellStyle name="Примечание 3 2" xfId="2491"/>
    <cellStyle name="Примечание 3 2 2" xfId="2492"/>
    <cellStyle name="Примечание 3 2 2 2" xfId="2493"/>
    <cellStyle name="Примечание 3 2 2 2 2" xfId="2494"/>
    <cellStyle name="Примечание 3 2 2 2 3" xfId="2495"/>
    <cellStyle name="Примечание 3 2 2 3" xfId="2496"/>
    <cellStyle name="Примечание 3 2 2 3 2" xfId="2497"/>
    <cellStyle name="Примечание 3 2 2 3 3" xfId="2498"/>
    <cellStyle name="Примечание 3 2 2 4" xfId="2499"/>
    <cellStyle name="Примечание 3 2 2 4 2" xfId="2500"/>
    <cellStyle name="Примечание 3 2 2 4 3" xfId="2501"/>
    <cellStyle name="Примечание 3 2 2 5" xfId="2502"/>
    <cellStyle name="Примечание 3 2 2 6" xfId="2503"/>
    <cellStyle name="Примечание 3 2 3" xfId="2504"/>
    <cellStyle name="Примечание 3 2 3 2" xfId="2505"/>
    <cellStyle name="Примечание 3 2 3 2 2" xfId="2506"/>
    <cellStyle name="Примечание 3 2 3 2 3" xfId="2507"/>
    <cellStyle name="Примечание 3 2 3 3" xfId="2508"/>
    <cellStyle name="Примечание 3 2 3 3 2" xfId="2509"/>
    <cellStyle name="Примечание 3 2 3 3 3" xfId="2510"/>
    <cellStyle name="Примечание 3 2 3 4" xfId="2511"/>
    <cellStyle name="Примечание 3 2 3 4 2" xfId="2512"/>
    <cellStyle name="Примечание 3 2 3 4 3" xfId="2513"/>
    <cellStyle name="Примечание 3 2 3 5" xfId="2514"/>
    <cellStyle name="Примечание 3 2 3 6" xfId="2515"/>
    <cellStyle name="Примечание 3 2 4" xfId="2516"/>
    <cellStyle name="Примечание 3 2 4 2" xfId="2517"/>
    <cellStyle name="Примечание 3 2 4 2 2" xfId="2518"/>
    <cellStyle name="Примечание 3 2 4 2 3" xfId="2519"/>
    <cellStyle name="Примечание 3 2 4 3" xfId="2520"/>
    <cellStyle name="Примечание 3 2 4 3 2" xfId="2521"/>
    <cellStyle name="Примечание 3 2 4 3 3" xfId="2522"/>
    <cellStyle name="Примечание 3 2 4 4" xfId="2523"/>
    <cellStyle name="Примечание 3 2 4 4 2" xfId="2524"/>
    <cellStyle name="Примечание 3 2 4 4 3" xfId="2525"/>
    <cellStyle name="Примечание 3 2 4 5" xfId="2526"/>
    <cellStyle name="Примечание 3 2 4 6" xfId="2527"/>
    <cellStyle name="Примечание 3 2 5" xfId="2528"/>
    <cellStyle name="Примечание 3 2 5 2" xfId="2529"/>
    <cellStyle name="Примечание 3 2 5 3" xfId="2530"/>
    <cellStyle name="Примечание 3 2 6" xfId="2531"/>
    <cellStyle name="Примечание 3 2 6 2" xfId="2532"/>
    <cellStyle name="Примечание 3 2 6 3" xfId="2533"/>
    <cellStyle name="Примечание 3 2 7" xfId="2534"/>
    <cellStyle name="Примечание 3 2 7 2" xfId="2535"/>
    <cellStyle name="Примечание 3 2 7 3" xfId="2536"/>
    <cellStyle name="Примечание 3 2 8" xfId="2537"/>
    <cellStyle name="Примечание 3 2 9" xfId="2538"/>
    <cellStyle name="Примечание 3 3" xfId="2539"/>
    <cellStyle name="Примечание 3 3 2" xfId="2540"/>
    <cellStyle name="Примечание 3 3 2 2" xfId="2541"/>
    <cellStyle name="Примечание 3 3 2 2 2" xfId="2542"/>
    <cellStyle name="Примечание 3 3 2 2 3" xfId="2543"/>
    <cellStyle name="Примечание 3 3 2 3" xfId="2544"/>
    <cellStyle name="Примечание 3 3 2 3 2" xfId="2545"/>
    <cellStyle name="Примечание 3 3 2 3 3" xfId="2546"/>
    <cellStyle name="Примечание 3 3 2 4" xfId="2547"/>
    <cellStyle name="Примечание 3 3 2 4 2" xfId="2548"/>
    <cellStyle name="Примечание 3 3 2 4 3" xfId="2549"/>
    <cellStyle name="Примечание 3 3 2 5" xfId="2550"/>
    <cellStyle name="Примечание 3 3 2 6" xfId="2551"/>
    <cellStyle name="Примечание 3 3 3" xfId="2552"/>
    <cellStyle name="Примечание 3 3 3 2" xfId="2553"/>
    <cellStyle name="Примечание 3 3 3 2 2" xfId="2554"/>
    <cellStyle name="Примечание 3 3 3 2 3" xfId="2555"/>
    <cellStyle name="Примечание 3 3 3 3" xfId="2556"/>
    <cellStyle name="Примечание 3 3 3 3 2" xfId="2557"/>
    <cellStyle name="Примечание 3 3 3 3 3" xfId="2558"/>
    <cellStyle name="Примечание 3 3 3 4" xfId="2559"/>
    <cellStyle name="Примечание 3 3 3 4 2" xfId="2560"/>
    <cellStyle name="Примечание 3 3 3 4 3" xfId="2561"/>
    <cellStyle name="Примечание 3 3 3 5" xfId="2562"/>
    <cellStyle name="Примечание 3 3 3 6" xfId="2563"/>
    <cellStyle name="Примечание 3 3 4" xfId="2564"/>
    <cellStyle name="Примечание 3 3 4 2" xfId="2565"/>
    <cellStyle name="Примечание 3 3 4 2 2" xfId="2566"/>
    <cellStyle name="Примечание 3 3 4 2 3" xfId="2567"/>
    <cellStyle name="Примечание 3 3 4 3" xfId="2568"/>
    <cellStyle name="Примечание 3 3 4 3 2" xfId="2569"/>
    <cellStyle name="Примечание 3 3 4 3 3" xfId="2570"/>
    <cellStyle name="Примечание 3 3 4 4" xfId="2571"/>
    <cellStyle name="Примечание 3 3 4 4 2" xfId="2572"/>
    <cellStyle name="Примечание 3 3 4 4 3" xfId="2573"/>
    <cellStyle name="Примечание 3 3 4 5" xfId="2574"/>
    <cellStyle name="Примечание 3 3 4 6" xfId="2575"/>
    <cellStyle name="Примечание 3 3 5" xfId="2576"/>
    <cellStyle name="Примечание 3 3 5 2" xfId="2577"/>
    <cellStyle name="Примечание 3 3 5 3" xfId="2578"/>
    <cellStyle name="Примечание 3 3 6" xfId="2579"/>
    <cellStyle name="Примечание 3 3 6 2" xfId="2580"/>
    <cellStyle name="Примечание 3 3 6 3" xfId="2581"/>
    <cellStyle name="Примечание 3 3 7" xfId="2582"/>
    <cellStyle name="Примечание 3 3 7 2" xfId="2583"/>
    <cellStyle name="Примечание 3 3 7 3" xfId="2584"/>
    <cellStyle name="Примечание 3 3 8" xfId="2585"/>
    <cellStyle name="Примечание 3 3 9" xfId="2586"/>
    <cellStyle name="Примечание 3 4" xfId="2587"/>
    <cellStyle name="Примечание 3 4 2" xfId="2588"/>
    <cellStyle name="Примечание 3 4 2 2" xfId="2589"/>
    <cellStyle name="Примечание 3 4 2 2 2" xfId="2590"/>
    <cellStyle name="Примечание 3 4 2 2 3" xfId="2591"/>
    <cellStyle name="Примечание 3 4 2 3" xfId="2592"/>
    <cellStyle name="Примечание 3 4 2 3 2" xfId="2593"/>
    <cellStyle name="Примечание 3 4 2 3 3" xfId="2594"/>
    <cellStyle name="Примечание 3 4 2 4" xfId="2595"/>
    <cellStyle name="Примечание 3 4 2 4 2" xfId="2596"/>
    <cellStyle name="Примечание 3 4 2 4 3" xfId="2597"/>
    <cellStyle name="Примечание 3 4 2 5" xfId="2598"/>
    <cellStyle name="Примечание 3 4 2 6" xfId="2599"/>
    <cellStyle name="Примечание 3 4 3" xfId="2600"/>
    <cellStyle name="Примечание 3 4 3 2" xfId="2601"/>
    <cellStyle name="Примечание 3 4 3 2 2" xfId="2602"/>
    <cellStyle name="Примечание 3 4 3 2 3" xfId="2603"/>
    <cellStyle name="Примечание 3 4 3 3" xfId="2604"/>
    <cellStyle name="Примечание 3 4 3 3 2" xfId="2605"/>
    <cellStyle name="Примечание 3 4 3 3 3" xfId="2606"/>
    <cellStyle name="Примечание 3 4 3 4" xfId="2607"/>
    <cellStyle name="Примечание 3 4 3 4 2" xfId="2608"/>
    <cellStyle name="Примечание 3 4 3 4 3" xfId="2609"/>
    <cellStyle name="Примечание 3 4 3 5" xfId="2610"/>
    <cellStyle name="Примечание 3 4 3 6" xfId="2611"/>
    <cellStyle name="Примечание 3 4 4" xfId="2612"/>
    <cellStyle name="Примечание 3 4 4 2" xfId="2613"/>
    <cellStyle name="Примечание 3 4 4 2 2" xfId="2614"/>
    <cellStyle name="Примечание 3 4 4 2 3" xfId="2615"/>
    <cellStyle name="Примечание 3 4 4 3" xfId="2616"/>
    <cellStyle name="Примечание 3 4 4 3 2" xfId="2617"/>
    <cellStyle name="Примечание 3 4 4 3 3" xfId="2618"/>
    <cellStyle name="Примечание 3 4 4 4" xfId="2619"/>
    <cellStyle name="Примечание 3 4 4 4 2" xfId="2620"/>
    <cellStyle name="Примечание 3 4 4 4 3" xfId="2621"/>
    <cellStyle name="Примечание 3 4 4 5" xfId="2622"/>
    <cellStyle name="Примечание 3 4 4 6" xfId="2623"/>
    <cellStyle name="Примечание 3 4 5" xfId="2624"/>
    <cellStyle name="Примечание 3 4 5 2" xfId="2625"/>
    <cellStyle name="Примечание 3 4 5 3" xfId="2626"/>
    <cellStyle name="Примечание 3 4 6" xfId="2627"/>
    <cellStyle name="Примечание 3 4 6 2" xfId="2628"/>
    <cellStyle name="Примечание 3 4 6 3" xfId="2629"/>
    <cellStyle name="Примечание 3 4 7" xfId="2630"/>
    <cellStyle name="Примечание 3 4 7 2" xfId="2631"/>
    <cellStyle name="Примечание 3 4 7 3" xfId="2632"/>
    <cellStyle name="Примечание 3 4 8" xfId="2633"/>
    <cellStyle name="Примечание 3 4 9" xfId="2634"/>
    <cellStyle name="Примечание 3 5" xfId="2635"/>
    <cellStyle name="Примечание 3 5 2" xfId="2636"/>
    <cellStyle name="Примечание 3 5 2 2" xfId="2637"/>
    <cellStyle name="Примечание 3 5 2 3" xfId="2638"/>
    <cellStyle name="Примечание 3 5 3" xfId="2639"/>
    <cellStyle name="Примечание 3 5 3 2" xfId="2640"/>
    <cellStyle name="Примечание 3 5 3 3" xfId="2641"/>
    <cellStyle name="Примечание 3 5 4" xfId="2642"/>
    <cellStyle name="Примечание 3 5 4 2" xfId="2643"/>
    <cellStyle name="Примечание 3 5 4 3" xfId="2644"/>
    <cellStyle name="Примечание 3 5 5" xfId="2645"/>
    <cellStyle name="Примечание 3 5 6" xfId="2646"/>
    <cellStyle name="Примечание 3 6" xfId="2647"/>
    <cellStyle name="Примечание 3 6 2" xfId="2648"/>
    <cellStyle name="Примечание 3 6 2 2" xfId="2649"/>
    <cellStyle name="Примечание 3 6 2 3" xfId="2650"/>
    <cellStyle name="Примечание 3 6 3" xfId="2651"/>
    <cellStyle name="Примечание 3 6 3 2" xfId="2652"/>
    <cellStyle name="Примечание 3 6 3 3" xfId="2653"/>
    <cellStyle name="Примечание 3 6 4" xfId="2654"/>
    <cellStyle name="Примечание 3 6 4 2" xfId="2655"/>
    <cellStyle name="Примечание 3 6 4 3" xfId="2656"/>
    <cellStyle name="Примечание 3 6 5" xfId="2657"/>
    <cellStyle name="Примечание 3 6 6" xfId="2658"/>
    <cellStyle name="Примечание 3 7" xfId="2659"/>
    <cellStyle name="Примечание 3 7 2" xfId="2660"/>
    <cellStyle name="Примечание 3 7 2 2" xfId="2661"/>
    <cellStyle name="Примечание 3 7 2 3" xfId="2662"/>
    <cellStyle name="Примечание 3 7 3" xfId="2663"/>
    <cellStyle name="Примечание 3 7 3 2" xfId="2664"/>
    <cellStyle name="Примечание 3 7 3 3" xfId="2665"/>
    <cellStyle name="Примечание 3 7 4" xfId="2666"/>
    <cellStyle name="Примечание 3 7 4 2" xfId="2667"/>
    <cellStyle name="Примечание 3 7 4 3" xfId="2668"/>
    <cellStyle name="Примечание 3 7 5" xfId="2669"/>
    <cellStyle name="Примечание 3 7 6" xfId="2670"/>
    <cellStyle name="Примечание 3 8" xfId="2671"/>
    <cellStyle name="Примечание 3 8 2" xfId="2672"/>
    <cellStyle name="Примечание 3 8 3" xfId="2673"/>
    <cellStyle name="Примечание 3 9" xfId="2674"/>
    <cellStyle name="Примечание 3 9 2" xfId="2675"/>
    <cellStyle name="Примечание 3 9 3" xfId="2676"/>
    <cellStyle name="Примечание 4" xfId="2677"/>
    <cellStyle name="Примечание 4 10" xfId="2678"/>
    <cellStyle name="Примечание 4 10 2" xfId="2679"/>
    <cellStyle name="Примечание 4 10 3" xfId="2680"/>
    <cellStyle name="Примечание 4 11" xfId="2681"/>
    <cellStyle name="Примечание 4 12" xfId="2682"/>
    <cellStyle name="Примечание 4 2" xfId="2683"/>
    <cellStyle name="Примечание 4 2 2" xfId="2684"/>
    <cellStyle name="Примечание 4 2 2 2" xfId="2685"/>
    <cellStyle name="Примечание 4 2 2 2 2" xfId="2686"/>
    <cellStyle name="Примечание 4 2 2 2 3" xfId="2687"/>
    <cellStyle name="Примечание 4 2 2 3" xfId="2688"/>
    <cellStyle name="Примечание 4 2 2 3 2" xfId="2689"/>
    <cellStyle name="Примечание 4 2 2 3 3" xfId="2690"/>
    <cellStyle name="Примечание 4 2 2 4" xfId="2691"/>
    <cellStyle name="Примечание 4 2 2 4 2" xfId="2692"/>
    <cellStyle name="Примечание 4 2 2 4 3" xfId="2693"/>
    <cellStyle name="Примечание 4 2 2 5" xfId="2694"/>
    <cellStyle name="Примечание 4 2 2 6" xfId="2695"/>
    <cellStyle name="Примечание 4 2 3" xfId="2696"/>
    <cellStyle name="Примечание 4 2 3 2" xfId="2697"/>
    <cellStyle name="Примечание 4 2 3 2 2" xfId="2698"/>
    <cellStyle name="Примечание 4 2 3 2 3" xfId="2699"/>
    <cellStyle name="Примечание 4 2 3 3" xfId="2700"/>
    <cellStyle name="Примечание 4 2 3 3 2" xfId="2701"/>
    <cellStyle name="Примечание 4 2 3 3 3" xfId="2702"/>
    <cellStyle name="Примечание 4 2 3 4" xfId="2703"/>
    <cellStyle name="Примечание 4 2 3 4 2" xfId="2704"/>
    <cellStyle name="Примечание 4 2 3 4 3" xfId="2705"/>
    <cellStyle name="Примечание 4 2 3 5" xfId="2706"/>
    <cellStyle name="Примечание 4 2 3 6" xfId="2707"/>
    <cellStyle name="Примечание 4 2 4" xfId="2708"/>
    <cellStyle name="Примечание 4 2 4 2" xfId="2709"/>
    <cellStyle name="Примечание 4 2 4 2 2" xfId="2710"/>
    <cellStyle name="Примечание 4 2 4 2 3" xfId="2711"/>
    <cellStyle name="Примечание 4 2 4 3" xfId="2712"/>
    <cellStyle name="Примечание 4 2 4 3 2" xfId="2713"/>
    <cellStyle name="Примечание 4 2 4 3 3" xfId="2714"/>
    <cellStyle name="Примечание 4 2 4 4" xfId="2715"/>
    <cellStyle name="Примечание 4 2 4 4 2" xfId="2716"/>
    <cellStyle name="Примечание 4 2 4 4 3" xfId="2717"/>
    <cellStyle name="Примечание 4 2 4 5" xfId="2718"/>
    <cellStyle name="Примечание 4 2 4 6" xfId="2719"/>
    <cellStyle name="Примечание 4 2 5" xfId="2720"/>
    <cellStyle name="Примечание 4 2 5 2" xfId="2721"/>
    <cellStyle name="Примечание 4 2 5 3" xfId="2722"/>
    <cellStyle name="Примечание 4 2 6" xfId="2723"/>
    <cellStyle name="Примечание 4 2 6 2" xfId="2724"/>
    <cellStyle name="Примечание 4 2 6 3" xfId="2725"/>
    <cellStyle name="Примечание 4 2 7" xfId="2726"/>
    <cellStyle name="Примечание 4 2 7 2" xfId="2727"/>
    <cellStyle name="Примечание 4 2 7 3" xfId="2728"/>
    <cellStyle name="Примечание 4 2 8" xfId="2729"/>
    <cellStyle name="Примечание 4 2 9" xfId="2730"/>
    <cellStyle name="Примечание 4 3" xfId="2731"/>
    <cellStyle name="Примечание 4 3 2" xfId="2732"/>
    <cellStyle name="Примечание 4 3 2 2" xfId="2733"/>
    <cellStyle name="Примечание 4 3 2 2 2" xfId="2734"/>
    <cellStyle name="Примечание 4 3 2 2 3" xfId="2735"/>
    <cellStyle name="Примечание 4 3 2 3" xfId="2736"/>
    <cellStyle name="Примечание 4 3 2 3 2" xfId="2737"/>
    <cellStyle name="Примечание 4 3 2 3 3" xfId="2738"/>
    <cellStyle name="Примечание 4 3 2 4" xfId="2739"/>
    <cellStyle name="Примечание 4 3 2 4 2" xfId="2740"/>
    <cellStyle name="Примечание 4 3 2 4 3" xfId="2741"/>
    <cellStyle name="Примечание 4 3 2 5" xfId="2742"/>
    <cellStyle name="Примечание 4 3 2 6" xfId="2743"/>
    <cellStyle name="Примечание 4 3 3" xfId="2744"/>
    <cellStyle name="Примечание 4 3 3 2" xfId="2745"/>
    <cellStyle name="Примечание 4 3 3 2 2" xfId="2746"/>
    <cellStyle name="Примечание 4 3 3 2 3" xfId="2747"/>
    <cellStyle name="Примечание 4 3 3 3" xfId="2748"/>
    <cellStyle name="Примечание 4 3 3 3 2" xfId="2749"/>
    <cellStyle name="Примечание 4 3 3 3 3" xfId="2750"/>
    <cellStyle name="Примечание 4 3 3 4" xfId="2751"/>
    <cellStyle name="Примечание 4 3 3 4 2" xfId="2752"/>
    <cellStyle name="Примечание 4 3 3 4 3" xfId="2753"/>
    <cellStyle name="Примечание 4 3 3 5" xfId="2754"/>
    <cellStyle name="Примечание 4 3 3 6" xfId="2755"/>
    <cellStyle name="Примечание 4 3 4" xfId="2756"/>
    <cellStyle name="Примечание 4 3 4 2" xfId="2757"/>
    <cellStyle name="Примечание 4 3 4 2 2" xfId="2758"/>
    <cellStyle name="Примечание 4 3 4 2 3" xfId="2759"/>
    <cellStyle name="Примечание 4 3 4 3" xfId="2760"/>
    <cellStyle name="Примечание 4 3 4 3 2" xfId="2761"/>
    <cellStyle name="Примечание 4 3 4 3 3" xfId="2762"/>
    <cellStyle name="Примечание 4 3 4 4" xfId="2763"/>
    <cellStyle name="Примечание 4 3 4 4 2" xfId="2764"/>
    <cellStyle name="Примечание 4 3 4 4 3" xfId="2765"/>
    <cellStyle name="Примечание 4 3 4 5" xfId="2766"/>
    <cellStyle name="Примечание 4 3 4 6" xfId="2767"/>
    <cellStyle name="Примечание 4 3 5" xfId="2768"/>
    <cellStyle name="Примечание 4 3 5 2" xfId="2769"/>
    <cellStyle name="Примечание 4 3 5 3" xfId="2770"/>
    <cellStyle name="Примечание 4 3 6" xfId="2771"/>
    <cellStyle name="Примечание 4 3 6 2" xfId="2772"/>
    <cellStyle name="Примечание 4 3 6 3" xfId="2773"/>
    <cellStyle name="Примечание 4 3 7" xfId="2774"/>
    <cellStyle name="Примечание 4 3 7 2" xfId="2775"/>
    <cellStyle name="Примечание 4 3 7 3" xfId="2776"/>
    <cellStyle name="Примечание 4 3 8" xfId="2777"/>
    <cellStyle name="Примечание 4 3 9" xfId="2778"/>
    <cellStyle name="Примечание 4 4" xfId="2779"/>
    <cellStyle name="Примечание 4 4 2" xfId="2780"/>
    <cellStyle name="Примечание 4 4 2 2" xfId="2781"/>
    <cellStyle name="Примечание 4 4 2 2 2" xfId="2782"/>
    <cellStyle name="Примечание 4 4 2 2 3" xfId="2783"/>
    <cellStyle name="Примечание 4 4 2 3" xfId="2784"/>
    <cellStyle name="Примечание 4 4 2 3 2" xfId="2785"/>
    <cellStyle name="Примечание 4 4 2 3 3" xfId="2786"/>
    <cellStyle name="Примечание 4 4 2 4" xfId="2787"/>
    <cellStyle name="Примечание 4 4 2 4 2" xfId="2788"/>
    <cellStyle name="Примечание 4 4 2 4 3" xfId="2789"/>
    <cellStyle name="Примечание 4 4 2 5" xfId="2790"/>
    <cellStyle name="Примечание 4 4 2 6" xfId="2791"/>
    <cellStyle name="Примечание 4 4 3" xfId="2792"/>
    <cellStyle name="Примечание 4 4 3 2" xfId="2793"/>
    <cellStyle name="Примечание 4 4 3 2 2" xfId="2794"/>
    <cellStyle name="Примечание 4 4 3 2 3" xfId="2795"/>
    <cellStyle name="Примечание 4 4 3 3" xfId="2796"/>
    <cellStyle name="Примечание 4 4 3 3 2" xfId="2797"/>
    <cellStyle name="Примечание 4 4 3 3 3" xfId="2798"/>
    <cellStyle name="Примечание 4 4 3 4" xfId="2799"/>
    <cellStyle name="Примечание 4 4 3 4 2" xfId="2800"/>
    <cellStyle name="Примечание 4 4 3 4 3" xfId="2801"/>
    <cellStyle name="Примечание 4 4 3 5" xfId="2802"/>
    <cellStyle name="Примечание 4 4 3 6" xfId="2803"/>
    <cellStyle name="Примечание 4 4 4" xfId="2804"/>
    <cellStyle name="Примечание 4 4 4 2" xfId="2805"/>
    <cellStyle name="Примечание 4 4 4 2 2" xfId="2806"/>
    <cellStyle name="Примечание 4 4 4 2 3" xfId="2807"/>
    <cellStyle name="Примечание 4 4 4 3" xfId="2808"/>
    <cellStyle name="Примечание 4 4 4 3 2" xfId="2809"/>
    <cellStyle name="Примечание 4 4 4 3 3" xfId="2810"/>
    <cellStyle name="Примечание 4 4 4 4" xfId="2811"/>
    <cellStyle name="Примечание 4 4 4 4 2" xfId="2812"/>
    <cellStyle name="Примечание 4 4 4 4 3" xfId="2813"/>
    <cellStyle name="Примечание 4 4 4 5" xfId="2814"/>
    <cellStyle name="Примечание 4 4 4 6" xfId="2815"/>
    <cellStyle name="Примечание 4 4 5" xfId="2816"/>
    <cellStyle name="Примечание 4 4 5 2" xfId="2817"/>
    <cellStyle name="Примечание 4 4 5 3" xfId="2818"/>
    <cellStyle name="Примечание 4 4 6" xfId="2819"/>
    <cellStyle name="Примечание 4 4 6 2" xfId="2820"/>
    <cellStyle name="Примечание 4 4 6 3" xfId="2821"/>
    <cellStyle name="Примечание 4 4 7" xfId="2822"/>
    <cellStyle name="Примечание 4 4 7 2" xfId="2823"/>
    <cellStyle name="Примечание 4 4 7 3" xfId="2824"/>
    <cellStyle name="Примечание 4 4 8" xfId="2825"/>
    <cellStyle name="Примечание 4 4 9" xfId="2826"/>
    <cellStyle name="Примечание 4 5" xfId="2827"/>
    <cellStyle name="Примечание 4 5 2" xfId="2828"/>
    <cellStyle name="Примечание 4 5 2 2" xfId="2829"/>
    <cellStyle name="Примечание 4 5 2 3" xfId="2830"/>
    <cellStyle name="Примечание 4 5 3" xfId="2831"/>
    <cellStyle name="Примечание 4 5 3 2" xfId="2832"/>
    <cellStyle name="Примечание 4 5 3 3" xfId="2833"/>
    <cellStyle name="Примечание 4 5 4" xfId="2834"/>
    <cellStyle name="Примечание 4 5 4 2" xfId="2835"/>
    <cellStyle name="Примечание 4 5 4 3" xfId="2836"/>
    <cellStyle name="Примечание 4 5 5" xfId="2837"/>
    <cellStyle name="Примечание 4 5 6" xfId="2838"/>
    <cellStyle name="Примечание 4 6" xfId="2839"/>
    <cellStyle name="Примечание 4 6 2" xfId="2840"/>
    <cellStyle name="Примечание 4 6 2 2" xfId="2841"/>
    <cellStyle name="Примечание 4 6 2 3" xfId="2842"/>
    <cellStyle name="Примечание 4 6 3" xfId="2843"/>
    <cellStyle name="Примечание 4 6 3 2" xfId="2844"/>
    <cellStyle name="Примечание 4 6 3 3" xfId="2845"/>
    <cellStyle name="Примечание 4 6 4" xfId="2846"/>
    <cellStyle name="Примечание 4 6 4 2" xfId="2847"/>
    <cellStyle name="Примечание 4 6 4 3" xfId="2848"/>
    <cellStyle name="Примечание 4 6 5" xfId="2849"/>
    <cellStyle name="Примечание 4 6 6" xfId="2850"/>
    <cellStyle name="Примечание 4 7" xfId="2851"/>
    <cellStyle name="Примечание 4 7 2" xfId="2852"/>
    <cellStyle name="Примечание 4 7 2 2" xfId="2853"/>
    <cellStyle name="Примечание 4 7 2 3" xfId="2854"/>
    <cellStyle name="Примечание 4 7 3" xfId="2855"/>
    <cellStyle name="Примечание 4 7 3 2" xfId="2856"/>
    <cellStyle name="Примечание 4 7 3 3" xfId="2857"/>
    <cellStyle name="Примечание 4 7 4" xfId="2858"/>
    <cellStyle name="Примечание 4 7 4 2" xfId="2859"/>
    <cellStyle name="Примечание 4 7 4 3" xfId="2860"/>
    <cellStyle name="Примечание 4 7 5" xfId="2861"/>
    <cellStyle name="Примечание 4 7 6" xfId="2862"/>
    <cellStyle name="Примечание 4 8" xfId="2863"/>
    <cellStyle name="Примечание 4 8 2" xfId="2864"/>
    <cellStyle name="Примечание 4 8 3" xfId="2865"/>
    <cellStyle name="Примечание 4 9" xfId="2866"/>
    <cellStyle name="Примечание 4 9 2" xfId="2867"/>
    <cellStyle name="Примечание 4 9 3" xfId="2868"/>
    <cellStyle name="Примечание 5" xfId="2869"/>
    <cellStyle name="Примечание 5 10" xfId="2870"/>
    <cellStyle name="Примечание 5 11" xfId="2871"/>
    <cellStyle name="Примечание 5 2" xfId="2872"/>
    <cellStyle name="Примечание 5 2 2" xfId="2873"/>
    <cellStyle name="Примечание 5 2 2 2" xfId="2874"/>
    <cellStyle name="Примечание 5 2 2 2 2" xfId="2875"/>
    <cellStyle name="Примечание 5 2 2 2 3" xfId="2876"/>
    <cellStyle name="Примечание 5 2 2 3" xfId="2877"/>
    <cellStyle name="Примечание 5 2 2 3 2" xfId="2878"/>
    <cellStyle name="Примечание 5 2 2 3 3" xfId="2879"/>
    <cellStyle name="Примечание 5 2 2 4" xfId="2880"/>
    <cellStyle name="Примечание 5 2 2 4 2" xfId="2881"/>
    <cellStyle name="Примечание 5 2 2 4 3" xfId="2882"/>
    <cellStyle name="Примечание 5 2 2 5" xfId="2883"/>
    <cellStyle name="Примечание 5 2 2 6" xfId="2884"/>
    <cellStyle name="Примечание 5 2 3" xfId="2885"/>
    <cellStyle name="Примечание 5 2 3 2" xfId="2886"/>
    <cellStyle name="Примечание 5 2 3 2 2" xfId="2887"/>
    <cellStyle name="Примечание 5 2 3 2 3" xfId="2888"/>
    <cellStyle name="Примечание 5 2 3 3" xfId="2889"/>
    <cellStyle name="Примечание 5 2 3 3 2" xfId="2890"/>
    <cellStyle name="Примечание 5 2 3 3 3" xfId="2891"/>
    <cellStyle name="Примечание 5 2 3 4" xfId="2892"/>
    <cellStyle name="Примечание 5 2 3 4 2" xfId="2893"/>
    <cellStyle name="Примечание 5 2 3 4 3" xfId="2894"/>
    <cellStyle name="Примечание 5 2 3 5" xfId="2895"/>
    <cellStyle name="Примечание 5 2 3 6" xfId="2896"/>
    <cellStyle name="Примечание 5 2 4" xfId="2897"/>
    <cellStyle name="Примечание 5 2 4 2" xfId="2898"/>
    <cellStyle name="Примечание 5 2 4 2 2" xfId="2899"/>
    <cellStyle name="Примечание 5 2 4 2 3" xfId="2900"/>
    <cellStyle name="Примечание 5 2 4 3" xfId="2901"/>
    <cellStyle name="Примечание 5 2 4 3 2" xfId="2902"/>
    <cellStyle name="Примечание 5 2 4 3 3" xfId="2903"/>
    <cellStyle name="Примечание 5 2 4 4" xfId="2904"/>
    <cellStyle name="Примечание 5 2 4 4 2" xfId="2905"/>
    <cellStyle name="Примечание 5 2 4 4 3" xfId="2906"/>
    <cellStyle name="Примечание 5 2 4 5" xfId="2907"/>
    <cellStyle name="Примечание 5 2 4 6" xfId="2908"/>
    <cellStyle name="Примечание 5 2 5" xfId="2909"/>
    <cellStyle name="Примечание 5 2 5 2" xfId="2910"/>
    <cellStyle name="Примечание 5 2 5 3" xfId="2911"/>
    <cellStyle name="Примечание 5 2 6" xfId="2912"/>
    <cellStyle name="Примечание 5 2 6 2" xfId="2913"/>
    <cellStyle name="Примечание 5 2 6 3" xfId="2914"/>
    <cellStyle name="Примечание 5 2 7" xfId="2915"/>
    <cellStyle name="Примечание 5 2 7 2" xfId="2916"/>
    <cellStyle name="Примечание 5 2 7 3" xfId="2917"/>
    <cellStyle name="Примечание 5 2 8" xfId="2918"/>
    <cellStyle name="Примечание 5 2 9" xfId="2919"/>
    <cellStyle name="Примечание 5 3" xfId="2920"/>
    <cellStyle name="Примечание 5 3 2" xfId="2921"/>
    <cellStyle name="Примечание 5 3 2 2" xfId="2922"/>
    <cellStyle name="Примечание 5 3 2 2 2" xfId="2923"/>
    <cellStyle name="Примечание 5 3 2 2 3" xfId="2924"/>
    <cellStyle name="Примечание 5 3 2 3" xfId="2925"/>
    <cellStyle name="Примечание 5 3 2 3 2" xfId="2926"/>
    <cellStyle name="Примечание 5 3 2 3 3" xfId="2927"/>
    <cellStyle name="Примечание 5 3 2 4" xfId="2928"/>
    <cellStyle name="Примечание 5 3 2 4 2" xfId="2929"/>
    <cellStyle name="Примечание 5 3 2 4 3" xfId="2930"/>
    <cellStyle name="Примечание 5 3 2 5" xfId="2931"/>
    <cellStyle name="Примечание 5 3 2 6" xfId="2932"/>
    <cellStyle name="Примечание 5 3 3" xfId="2933"/>
    <cellStyle name="Примечание 5 3 3 2" xfId="2934"/>
    <cellStyle name="Примечание 5 3 3 2 2" xfId="2935"/>
    <cellStyle name="Примечание 5 3 3 2 3" xfId="2936"/>
    <cellStyle name="Примечание 5 3 3 3" xfId="2937"/>
    <cellStyle name="Примечание 5 3 3 3 2" xfId="2938"/>
    <cellStyle name="Примечание 5 3 3 3 3" xfId="2939"/>
    <cellStyle name="Примечание 5 3 3 4" xfId="2940"/>
    <cellStyle name="Примечание 5 3 3 4 2" xfId="2941"/>
    <cellStyle name="Примечание 5 3 3 4 3" xfId="2942"/>
    <cellStyle name="Примечание 5 3 3 5" xfId="2943"/>
    <cellStyle name="Примечание 5 3 3 6" xfId="2944"/>
    <cellStyle name="Примечание 5 3 4" xfId="2945"/>
    <cellStyle name="Примечание 5 3 4 2" xfId="2946"/>
    <cellStyle name="Примечание 5 3 4 2 2" xfId="2947"/>
    <cellStyle name="Примечание 5 3 4 2 3" xfId="2948"/>
    <cellStyle name="Примечание 5 3 4 3" xfId="2949"/>
    <cellStyle name="Примечание 5 3 4 3 2" xfId="2950"/>
    <cellStyle name="Примечание 5 3 4 3 3" xfId="2951"/>
    <cellStyle name="Примечание 5 3 4 4" xfId="2952"/>
    <cellStyle name="Примечание 5 3 4 4 2" xfId="2953"/>
    <cellStyle name="Примечание 5 3 4 4 3" xfId="2954"/>
    <cellStyle name="Примечание 5 3 4 5" xfId="2955"/>
    <cellStyle name="Примечание 5 3 4 6" xfId="2956"/>
    <cellStyle name="Примечание 5 3 5" xfId="2957"/>
    <cellStyle name="Примечание 5 3 5 2" xfId="2958"/>
    <cellStyle name="Примечание 5 3 5 3" xfId="2959"/>
    <cellStyle name="Примечание 5 3 6" xfId="2960"/>
    <cellStyle name="Примечание 5 3 6 2" xfId="2961"/>
    <cellStyle name="Примечание 5 3 6 3" xfId="2962"/>
    <cellStyle name="Примечание 5 3 7" xfId="2963"/>
    <cellStyle name="Примечание 5 3 7 2" xfId="2964"/>
    <cellStyle name="Примечание 5 3 7 3" xfId="2965"/>
    <cellStyle name="Примечание 5 3 8" xfId="2966"/>
    <cellStyle name="Примечание 5 3 9" xfId="2967"/>
    <cellStyle name="Примечание 5 4" xfId="2968"/>
    <cellStyle name="Примечание 5 4 2" xfId="2969"/>
    <cellStyle name="Примечание 5 4 2 2" xfId="2970"/>
    <cellStyle name="Примечание 5 4 2 3" xfId="2971"/>
    <cellStyle name="Примечание 5 4 3" xfId="2972"/>
    <cellStyle name="Примечание 5 4 3 2" xfId="2973"/>
    <cellStyle name="Примечание 5 4 3 3" xfId="2974"/>
    <cellStyle name="Примечание 5 4 4" xfId="2975"/>
    <cellStyle name="Примечание 5 4 4 2" xfId="2976"/>
    <cellStyle name="Примечание 5 4 4 3" xfId="2977"/>
    <cellStyle name="Примечание 5 4 5" xfId="2978"/>
    <cellStyle name="Примечание 5 4 6" xfId="2979"/>
    <cellStyle name="Примечание 5 5" xfId="2980"/>
    <cellStyle name="Примечание 5 5 2" xfId="2981"/>
    <cellStyle name="Примечание 5 5 2 2" xfId="2982"/>
    <cellStyle name="Примечание 5 5 2 3" xfId="2983"/>
    <cellStyle name="Примечание 5 5 3" xfId="2984"/>
    <cellStyle name="Примечание 5 5 3 2" xfId="2985"/>
    <cellStyle name="Примечание 5 5 3 3" xfId="2986"/>
    <cellStyle name="Примечание 5 5 4" xfId="2987"/>
    <cellStyle name="Примечание 5 5 4 2" xfId="2988"/>
    <cellStyle name="Примечание 5 5 4 3" xfId="2989"/>
    <cellStyle name="Примечание 5 5 5" xfId="2990"/>
    <cellStyle name="Примечание 5 5 6" xfId="2991"/>
    <cellStyle name="Примечание 5 6" xfId="2992"/>
    <cellStyle name="Примечание 5 6 2" xfId="2993"/>
    <cellStyle name="Примечание 5 6 2 2" xfId="2994"/>
    <cellStyle name="Примечание 5 6 2 3" xfId="2995"/>
    <cellStyle name="Примечание 5 6 3" xfId="2996"/>
    <cellStyle name="Примечание 5 6 3 2" xfId="2997"/>
    <cellStyle name="Примечание 5 6 3 3" xfId="2998"/>
    <cellStyle name="Примечание 5 6 4" xfId="2999"/>
    <cellStyle name="Примечание 5 6 4 2" xfId="3000"/>
    <cellStyle name="Примечание 5 6 4 3" xfId="3001"/>
    <cellStyle name="Примечание 5 6 5" xfId="3002"/>
    <cellStyle name="Примечание 5 6 6" xfId="3003"/>
    <cellStyle name="Примечание 5 7" xfId="3004"/>
    <cellStyle name="Примечание 5 7 2" xfId="3005"/>
    <cellStyle name="Примечание 5 7 3" xfId="3006"/>
    <cellStyle name="Примечание 5 8" xfId="3007"/>
    <cellStyle name="Примечание 5 8 2" xfId="3008"/>
    <cellStyle name="Примечание 5 8 3" xfId="3009"/>
    <cellStyle name="Примечание 5 9" xfId="3010"/>
    <cellStyle name="Примечание 5 9 2" xfId="3011"/>
    <cellStyle name="Примечание 5 9 3" xfId="3012"/>
    <cellStyle name="Примечание 6" xfId="3013"/>
    <cellStyle name="Примечание 6 10" xfId="3014"/>
    <cellStyle name="Примечание 6 2" xfId="3015"/>
    <cellStyle name="Примечание 6 2 2" xfId="3016"/>
    <cellStyle name="Примечание 6 2 2 2" xfId="3017"/>
    <cellStyle name="Примечание 6 2 2 2 2" xfId="3018"/>
    <cellStyle name="Примечание 6 2 2 2 3" xfId="3019"/>
    <cellStyle name="Примечание 6 2 2 3" xfId="3020"/>
    <cellStyle name="Примечание 6 2 2 3 2" xfId="3021"/>
    <cellStyle name="Примечание 6 2 2 3 3" xfId="3022"/>
    <cellStyle name="Примечание 6 2 2 4" xfId="3023"/>
    <cellStyle name="Примечание 6 2 2 4 2" xfId="3024"/>
    <cellStyle name="Примечание 6 2 2 4 3" xfId="3025"/>
    <cellStyle name="Примечание 6 2 2 5" xfId="3026"/>
    <cellStyle name="Примечание 6 2 2 6" xfId="3027"/>
    <cellStyle name="Примечание 6 2 3" xfId="3028"/>
    <cellStyle name="Примечание 6 2 3 2" xfId="3029"/>
    <cellStyle name="Примечание 6 2 3 2 2" xfId="3030"/>
    <cellStyle name="Примечание 6 2 3 2 3" xfId="3031"/>
    <cellStyle name="Примечание 6 2 3 3" xfId="3032"/>
    <cellStyle name="Примечание 6 2 3 3 2" xfId="3033"/>
    <cellStyle name="Примечание 6 2 3 3 3" xfId="3034"/>
    <cellStyle name="Примечание 6 2 3 4" xfId="3035"/>
    <cellStyle name="Примечание 6 2 3 4 2" xfId="3036"/>
    <cellStyle name="Примечание 6 2 3 4 3" xfId="3037"/>
    <cellStyle name="Примечание 6 2 3 5" xfId="3038"/>
    <cellStyle name="Примечание 6 2 3 6" xfId="3039"/>
    <cellStyle name="Примечание 6 2 4" xfId="3040"/>
    <cellStyle name="Примечание 6 2 4 2" xfId="3041"/>
    <cellStyle name="Примечание 6 2 4 2 2" xfId="3042"/>
    <cellStyle name="Примечание 6 2 4 2 3" xfId="3043"/>
    <cellStyle name="Примечание 6 2 4 3" xfId="3044"/>
    <cellStyle name="Примечание 6 2 4 3 2" xfId="3045"/>
    <cellStyle name="Примечание 6 2 4 3 3" xfId="3046"/>
    <cellStyle name="Примечание 6 2 4 4" xfId="3047"/>
    <cellStyle name="Примечание 6 2 4 4 2" xfId="3048"/>
    <cellStyle name="Примечание 6 2 4 4 3" xfId="3049"/>
    <cellStyle name="Примечание 6 2 4 5" xfId="3050"/>
    <cellStyle name="Примечание 6 2 4 6" xfId="3051"/>
    <cellStyle name="Примечание 6 2 5" xfId="3052"/>
    <cellStyle name="Примечание 6 2 5 2" xfId="3053"/>
    <cellStyle name="Примечание 6 2 5 3" xfId="3054"/>
    <cellStyle name="Примечание 6 2 6" xfId="3055"/>
    <cellStyle name="Примечание 6 2 6 2" xfId="3056"/>
    <cellStyle name="Примечание 6 2 6 3" xfId="3057"/>
    <cellStyle name="Примечание 6 2 7" xfId="3058"/>
    <cellStyle name="Примечание 6 2 7 2" xfId="3059"/>
    <cellStyle name="Примечание 6 2 7 3" xfId="3060"/>
    <cellStyle name="Примечание 6 2 8" xfId="3061"/>
    <cellStyle name="Примечание 6 2 9" xfId="3062"/>
    <cellStyle name="Примечание 6 3" xfId="3063"/>
    <cellStyle name="Примечание 6 3 2" xfId="3064"/>
    <cellStyle name="Примечание 6 3 2 2" xfId="3065"/>
    <cellStyle name="Примечание 6 3 2 3" xfId="3066"/>
    <cellStyle name="Примечание 6 3 3" xfId="3067"/>
    <cellStyle name="Примечание 6 3 3 2" xfId="3068"/>
    <cellStyle name="Примечание 6 3 3 3" xfId="3069"/>
    <cellStyle name="Примечание 6 3 4" xfId="3070"/>
    <cellStyle name="Примечание 6 3 4 2" xfId="3071"/>
    <cellStyle name="Примечание 6 3 4 3" xfId="3072"/>
    <cellStyle name="Примечание 6 3 5" xfId="3073"/>
    <cellStyle name="Примечание 6 3 6" xfId="3074"/>
    <cellStyle name="Примечание 6 4" xfId="3075"/>
    <cellStyle name="Примечание 6 4 2" xfId="3076"/>
    <cellStyle name="Примечание 6 4 2 2" xfId="3077"/>
    <cellStyle name="Примечание 6 4 2 3" xfId="3078"/>
    <cellStyle name="Примечание 6 4 3" xfId="3079"/>
    <cellStyle name="Примечание 6 4 3 2" xfId="3080"/>
    <cellStyle name="Примечание 6 4 3 3" xfId="3081"/>
    <cellStyle name="Примечание 6 4 4" xfId="3082"/>
    <cellStyle name="Примечание 6 4 4 2" xfId="3083"/>
    <cellStyle name="Примечание 6 4 4 3" xfId="3084"/>
    <cellStyle name="Примечание 6 4 5" xfId="3085"/>
    <cellStyle name="Примечание 6 4 6" xfId="3086"/>
    <cellStyle name="Примечание 6 5" xfId="3087"/>
    <cellStyle name="Примечание 6 5 2" xfId="3088"/>
    <cellStyle name="Примечание 6 5 2 2" xfId="3089"/>
    <cellStyle name="Примечание 6 5 2 3" xfId="3090"/>
    <cellStyle name="Примечание 6 5 3" xfId="3091"/>
    <cellStyle name="Примечание 6 5 3 2" xfId="3092"/>
    <cellStyle name="Примечание 6 5 3 3" xfId="3093"/>
    <cellStyle name="Примечание 6 5 4" xfId="3094"/>
    <cellStyle name="Примечание 6 5 4 2" xfId="3095"/>
    <cellStyle name="Примечание 6 5 4 3" xfId="3096"/>
    <cellStyle name="Примечание 6 5 5" xfId="3097"/>
    <cellStyle name="Примечание 6 5 6" xfId="3098"/>
    <cellStyle name="Примечание 6 6" xfId="3099"/>
    <cellStyle name="Примечание 6 6 2" xfId="3100"/>
    <cellStyle name="Примечание 6 6 3" xfId="3101"/>
    <cellStyle name="Примечание 6 7" xfId="3102"/>
    <cellStyle name="Примечание 6 7 2" xfId="3103"/>
    <cellStyle name="Примечание 6 7 3" xfId="3104"/>
    <cellStyle name="Примечание 6 8" xfId="3105"/>
    <cellStyle name="Примечание 6 8 2" xfId="3106"/>
    <cellStyle name="Примечание 6 8 3" xfId="3107"/>
    <cellStyle name="Примечание 6 9" xfId="3108"/>
    <cellStyle name="Примечание 7" xfId="3109"/>
    <cellStyle name="Примечание 7 2" xfId="3110"/>
    <cellStyle name="Примечание 7 2 2" xfId="3111"/>
    <cellStyle name="Примечание 7 2 2 2" xfId="3112"/>
    <cellStyle name="Примечание 7 2 2 3" xfId="3113"/>
    <cellStyle name="Примечание 7 2 3" xfId="3114"/>
    <cellStyle name="Примечание 7 2 3 2" xfId="3115"/>
    <cellStyle name="Примечание 7 2 3 3" xfId="3116"/>
    <cellStyle name="Примечание 7 2 4" xfId="3117"/>
    <cellStyle name="Примечание 7 2 4 2" xfId="3118"/>
    <cellStyle name="Примечание 7 2 4 3" xfId="3119"/>
    <cellStyle name="Примечание 7 2 5" xfId="3120"/>
    <cellStyle name="Примечание 7 2 6" xfId="3121"/>
    <cellStyle name="Примечание 7 3" xfId="3122"/>
    <cellStyle name="Примечание 7 3 2" xfId="3123"/>
    <cellStyle name="Примечание 7 3 2 2" xfId="3124"/>
    <cellStyle name="Примечание 7 3 2 3" xfId="3125"/>
    <cellStyle name="Примечание 7 3 3" xfId="3126"/>
    <cellStyle name="Примечание 7 3 3 2" xfId="3127"/>
    <cellStyle name="Примечание 7 3 3 3" xfId="3128"/>
    <cellStyle name="Примечание 7 3 4" xfId="3129"/>
    <cellStyle name="Примечание 7 3 4 2" xfId="3130"/>
    <cellStyle name="Примечание 7 3 4 3" xfId="3131"/>
    <cellStyle name="Примечание 7 3 5" xfId="3132"/>
    <cellStyle name="Примечание 7 3 6" xfId="3133"/>
    <cellStyle name="Примечание 7 4" xfId="3134"/>
    <cellStyle name="Примечание 7 4 2" xfId="3135"/>
    <cellStyle name="Примечание 7 4 2 2" xfId="3136"/>
    <cellStyle name="Примечание 7 4 2 3" xfId="3137"/>
    <cellStyle name="Примечание 7 4 3" xfId="3138"/>
    <cellStyle name="Примечание 7 4 3 2" xfId="3139"/>
    <cellStyle name="Примечание 7 4 3 3" xfId="3140"/>
    <cellStyle name="Примечание 7 4 4" xfId="3141"/>
    <cellStyle name="Примечание 7 4 4 2" xfId="3142"/>
    <cellStyle name="Примечание 7 4 4 3" xfId="3143"/>
    <cellStyle name="Примечание 7 4 5" xfId="3144"/>
    <cellStyle name="Примечание 7 4 6" xfId="3145"/>
    <cellStyle name="Примечание 7 5" xfId="3146"/>
    <cellStyle name="Примечание 7 5 2" xfId="3147"/>
    <cellStyle name="Примечание 7 5 3" xfId="3148"/>
    <cellStyle name="Примечание 7 6" xfId="3149"/>
    <cellStyle name="Примечание 7 6 2" xfId="3150"/>
    <cellStyle name="Примечание 7 6 3" xfId="3151"/>
    <cellStyle name="Примечание 7 7" xfId="3152"/>
    <cellStyle name="Примечание 7 7 2" xfId="3153"/>
    <cellStyle name="Примечание 7 7 3" xfId="3154"/>
    <cellStyle name="Примечание 7 8" xfId="3155"/>
    <cellStyle name="Примечание 7 9" xfId="3156"/>
    <cellStyle name="Примечание 8" xfId="3157"/>
    <cellStyle name="Примечание 8 2" xfId="3158"/>
    <cellStyle name="Примечание 8 2 2" xfId="3159"/>
    <cellStyle name="Примечание 8 2 3" xfId="3160"/>
    <cellStyle name="Примечание 8 3" xfId="3161"/>
    <cellStyle name="Примечание 8 3 2" xfId="3162"/>
    <cellStyle name="Примечание 8 3 3" xfId="3163"/>
    <cellStyle name="Процентный" xfId="1" builtinId="5"/>
    <cellStyle name="Процентный 2" xfId="5"/>
    <cellStyle name="Процентный 2 2" xfId="3165"/>
    <cellStyle name="Процентный 2 2 2" xfId="3166"/>
    <cellStyle name="Процентный 2 3" xfId="3167"/>
    <cellStyle name="Процентный 2 4" xfId="3168"/>
    <cellStyle name="Процентный 2 5" xfId="3164"/>
    <cellStyle name="Процентный 3" xfId="3169"/>
    <cellStyle name="Процентный 3 2" xfId="3170"/>
    <cellStyle name="Процентный 3 2 2" xfId="3171"/>
    <cellStyle name="Процентный 3 2 2 2" xfId="3172"/>
    <cellStyle name="Процентный 3 2 3" xfId="3173"/>
    <cellStyle name="Процентный 3 3" xfId="3174"/>
    <cellStyle name="Процентный 3 3 2" xfId="3175"/>
    <cellStyle name="Процентный 3 4" xfId="3176"/>
    <cellStyle name="Процентный 3 5" xfId="3177"/>
    <cellStyle name="Процентный 4" xfId="3178"/>
    <cellStyle name="Райцентр" xfId="3179"/>
    <cellStyle name="Стандартный" xfId="3180"/>
    <cellStyle name="Стиль 1" xfId="3181"/>
    <cellStyle name="Стиль 1 2" xfId="3182"/>
    <cellStyle name="Стиль 1 2 2" xfId="3183"/>
    <cellStyle name="Стиль 1_ТЭО проекта 75% PON в СПб_v7_300610_принят за базу (75%)" xfId="3184"/>
    <cellStyle name="Тысячи [0]_PR_KOMPL" xfId="3185"/>
    <cellStyle name="Тысячи_Абонемент" xfId="3186"/>
    <cellStyle name="Финансовый 2" xfId="3187"/>
    <cellStyle name="Финансовый 2 2" xfId="3188"/>
    <cellStyle name="Финансовый 3" xfId="3189"/>
    <cellStyle name="Финансовый 3 2" xfId="3190"/>
    <cellStyle name="Финансовый 3 2 2" xfId="3191"/>
    <cellStyle name="Финансовый 3 2 2 2" xfId="3192"/>
    <cellStyle name="Финансовый 3 2 3" xfId="3193"/>
    <cellStyle name="Финансовый 3 3" xfId="3194"/>
    <cellStyle name="Финансовый 3 3 2" xfId="3195"/>
    <cellStyle name="Финансовый 3 4" xfId="3196"/>
    <cellStyle name="Финансовый 3 5" xfId="3197"/>
    <cellStyle name="Финансовый 4" xfId="3198"/>
    <cellStyle name="Финансовый 4 2" xfId="3199"/>
    <cellStyle name="Финансовый 5" xfId="3200"/>
    <cellStyle name="Финансовый 5 2" xfId="3201"/>
    <cellStyle name="Финансовый 5 3" xfId="3202"/>
    <cellStyle name="Финансовый 6" xfId="3203"/>
    <cellStyle name="Финансовый 6 2" xfId="3204"/>
    <cellStyle name="Финансовый 7" xfId="3205"/>
    <cellStyle name="Финансовый 8" xfId="3206"/>
    <cellStyle name="э" xfId="3207"/>
    <cellStyle name="э__ОборотКЗП2 для БО" xfId="3208"/>
    <cellStyle name="э__ОборотКЗП2 для БО_Invest_11_факт_март_для КОРРЕКТИРОВКИ ПЛАНА" xfId="3209"/>
    <cellStyle name="э_Inv" xfId="3210"/>
    <cellStyle name="э_Inv_Invest_11_факт_март_для КОРРЕКТИРОВКИ ПЛАНА" xfId="3211"/>
    <cellStyle name="э_Invest_11_факт_март_для КОРРЕКТИРОВКИ ПЛАНА" xfId="3212"/>
    <cellStyle name="э_PL вспомог" xfId="3213"/>
    <cellStyle name="э_PL_СЗТ_2007_08.11.06" xfId="3214"/>
    <cellStyle name="э_PL_СЗТ_2007_08.11.06_Invest_11_факт_март_для КОРРЕКТИРОВКИ ПЛАНА" xfId="3215"/>
    <cellStyle name="э_PL_СЗТ_4 кв 2006" xfId="3216"/>
    <cellStyle name="э_PL_СЗТ_4 кв 2006_Invest_11_факт_март_для КОРРЕКТИРОВКИ ПЛАНА" xfId="3217"/>
    <cellStyle name="э_Бюджет_2007" xfId="3218"/>
    <cellStyle name="э_Бюджет_2007_Invest_11_факт_март_для КОРРЕКТИРОВКИ ПЛАНА" xfId="3219"/>
    <cellStyle name="э_ГД" xfId="3220"/>
    <cellStyle name="э_ГД_Invest_11_факт_март_для КОРРЕКТИРОВКИ ПЛАНА" xfId="3221"/>
    <cellStyle name="э_Кор-ки Инв" xfId="3222"/>
    <cellStyle name="э_Кор-ки Инв_Invest_11_факт_март_для КОРРЕКТИРОВКИ ПЛАНА" xfId="3223"/>
    <cellStyle name="э_СЗТ" xfId="3224"/>
    <cellStyle name="э_СЗТ_Invest_11_факт_март_для КОРРЕКТИРОВКИ ПЛАНА" xfId="3225"/>
    <cellStyle name="э_Утвержденный бюджет 27.06.05_ПТС" xfId="3226"/>
    <cellStyle name="э_Утвержденный бюджет 27.06.05_ПТС_Invest_11_факт_март_для КОРРЕКТИРОВКИ ПЛАНА" xfId="3227"/>
    <cellStyle name="常规_IRAQI" xfId="3228"/>
  </cellStyles>
  <dxfs count="0"/>
  <tableStyles count="0" defaultTableStyle="TableStyleMedium2" defaultPivotStyle="PivotStyleLight16"/>
  <colors>
    <mruColors>
      <color rgb="FFF6E7E6"/>
      <color rgb="FF006600"/>
      <color rgb="FF8C4799"/>
      <color rgb="FFEAD1DC"/>
      <color rgb="FFFFF2C9"/>
      <color rgb="FFD9EAD3"/>
      <color rgb="FFEBFFEB"/>
      <color rgb="FFEFECF4"/>
      <color rgb="FFEBF6F9"/>
      <color rgb="FF47FF4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autoPageBreaks="0" fitToPage="1"/>
  </sheetPr>
  <dimension ref="A1:R160"/>
  <sheetViews>
    <sheetView tabSelected="1" zoomScale="80" zoomScaleNormal="80" workbookViewId="0">
      <selection sqref="A1:XFD1"/>
    </sheetView>
  </sheetViews>
  <sheetFormatPr defaultColWidth="9.140625" defaultRowHeight="18.75"/>
  <cols>
    <col min="1" max="1" width="5" style="53" customWidth="1"/>
    <col min="2" max="2" width="8.140625" style="1" customWidth="1"/>
    <col min="3" max="3" width="51" style="1" customWidth="1"/>
    <col min="4" max="4" width="12.42578125" style="1" customWidth="1"/>
    <col min="5" max="5" width="54.85546875" style="1" customWidth="1"/>
    <col min="6" max="6" width="16.140625" style="1" customWidth="1"/>
    <col min="7" max="7" width="14" style="1" customWidth="1"/>
    <col min="8" max="8" width="11.7109375" style="1" customWidth="1"/>
    <col min="9" max="9" width="9.42578125" style="1" hidden="1" customWidth="1"/>
    <col min="10" max="10" width="10.28515625" style="1" hidden="1" customWidth="1"/>
    <col min="11" max="11" width="13.7109375" style="42" hidden="1" customWidth="1"/>
    <col min="12" max="12" width="17.42578125" style="42" hidden="1" customWidth="1"/>
    <col min="13" max="13" width="16.140625" style="42" hidden="1" customWidth="1"/>
    <col min="14" max="14" width="9.140625" style="52" hidden="1" customWidth="1"/>
    <col min="15" max="15" width="9.140625" style="5" hidden="1" customWidth="1"/>
    <col min="16" max="16" width="0.7109375" style="1" hidden="1" customWidth="1"/>
    <col min="17" max="17" width="16.42578125" style="1" hidden="1" customWidth="1"/>
    <col min="18" max="16384" width="9.140625" style="1"/>
  </cols>
  <sheetData>
    <row r="1" spans="1:18" ht="23.25" customHeight="1">
      <c r="E1" s="344" t="s">
        <v>285</v>
      </c>
      <c r="F1" s="344"/>
      <c r="G1" s="344"/>
      <c r="H1" s="344"/>
    </row>
    <row r="2" spans="1:18" ht="12.75" customHeight="1">
      <c r="A2" s="166"/>
      <c r="B2" s="202"/>
      <c r="C2" s="202"/>
      <c r="D2" s="202"/>
      <c r="E2" s="202"/>
      <c r="F2" s="202"/>
      <c r="G2" s="202"/>
      <c r="H2" s="202"/>
      <c r="I2" s="3"/>
      <c r="J2" s="2"/>
      <c r="K2" s="17"/>
      <c r="L2" s="17"/>
      <c r="M2" s="17"/>
      <c r="N2" s="18"/>
      <c r="O2" s="3"/>
      <c r="P2" s="2"/>
      <c r="Q2" s="2"/>
      <c r="R2" s="2"/>
    </row>
    <row r="3" spans="1:18" ht="12.75" customHeight="1">
      <c r="A3" s="246" t="s">
        <v>56</v>
      </c>
      <c r="B3" s="246"/>
      <c r="C3" s="246"/>
      <c r="D3" s="247"/>
      <c r="E3" s="222"/>
      <c r="F3" s="222"/>
      <c r="G3" s="222"/>
      <c r="H3" s="222"/>
      <c r="I3" s="3"/>
      <c r="J3" s="2"/>
      <c r="K3" s="17"/>
      <c r="L3" s="17"/>
      <c r="M3" s="17"/>
      <c r="N3" s="18"/>
      <c r="O3" s="3"/>
      <c r="P3" s="2"/>
      <c r="Q3" s="2"/>
      <c r="R3" s="2"/>
    </row>
    <row r="4" spans="1:18" ht="11.25" customHeight="1">
      <c r="A4" s="246"/>
      <c r="B4" s="246"/>
      <c r="C4" s="246"/>
      <c r="D4" s="247"/>
      <c r="E4" s="223"/>
      <c r="F4" s="224"/>
      <c r="G4" s="224"/>
      <c r="H4" s="225"/>
      <c r="I4" s="3"/>
      <c r="J4" s="2"/>
      <c r="K4" s="17"/>
      <c r="L4" s="17"/>
      <c r="M4" s="17"/>
      <c r="N4" s="18"/>
      <c r="O4" s="3"/>
      <c r="P4" s="2"/>
      <c r="Q4" s="2"/>
      <c r="R4" s="2"/>
    </row>
    <row r="5" spans="1:18" ht="7.5" customHeight="1" thickBot="1">
      <c r="A5" s="246"/>
      <c r="B5" s="246"/>
      <c r="C5" s="246"/>
      <c r="D5" s="247"/>
      <c r="E5" s="179"/>
      <c r="F5" s="226"/>
      <c r="G5" s="226"/>
      <c r="H5" s="227"/>
      <c r="I5" s="3"/>
      <c r="J5" s="2"/>
      <c r="K5" s="17"/>
      <c r="L5" s="17"/>
      <c r="M5" s="17"/>
      <c r="N5" s="18"/>
      <c r="O5" s="3"/>
      <c r="P5" s="2"/>
      <c r="Q5" s="2"/>
      <c r="R5" s="2"/>
    </row>
    <row r="6" spans="1:18" ht="26.25" customHeight="1" thickTop="1" thickBot="1">
      <c r="A6" s="228"/>
      <c r="B6" s="229"/>
      <c r="C6" s="230" t="s">
        <v>258</v>
      </c>
      <c r="D6" s="231"/>
      <c r="E6" s="231"/>
      <c r="F6" s="231"/>
      <c r="G6" s="231"/>
      <c r="H6" s="232"/>
      <c r="I6" s="178"/>
      <c r="J6" s="13"/>
      <c r="K6" s="17"/>
      <c r="L6" s="17"/>
      <c r="M6" s="17"/>
      <c r="N6" s="18"/>
      <c r="O6" s="3"/>
      <c r="P6" s="2"/>
      <c r="Q6" s="2"/>
      <c r="R6" s="2"/>
    </row>
    <row r="7" spans="1:18" ht="10.5" customHeight="1" thickTop="1">
      <c r="A7" s="253" t="s">
        <v>141</v>
      </c>
      <c r="B7" s="254"/>
      <c r="C7" s="254"/>
      <c r="D7" s="254"/>
      <c r="E7" s="254"/>
      <c r="F7" s="254"/>
      <c r="G7" s="254"/>
      <c r="H7" s="255"/>
      <c r="I7" s="259"/>
      <c r="J7" s="261"/>
      <c r="K7" s="17"/>
      <c r="L7" s="17"/>
      <c r="M7" s="17"/>
      <c r="N7" s="18"/>
      <c r="O7" s="3"/>
      <c r="P7" s="2"/>
      <c r="Q7" s="2"/>
      <c r="R7" s="2"/>
    </row>
    <row r="8" spans="1:18" ht="6" customHeight="1">
      <c r="A8" s="256"/>
      <c r="B8" s="257"/>
      <c r="C8" s="257"/>
      <c r="D8" s="257"/>
      <c r="E8" s="257"/>
      <c r="F8" s="257"/>
      <c r="G8" s="257"/>
      <c r="H8" s="258"/>
      <c r="I8" s="260"/>
      <c r="J8" s="262"/>
      <c r="K8" s="17"/>
      <c r="L8" s="17"/>
      <c r="M8" s="17"/>
      <c r="N8" s="18"/>
      <c r="O8" s="3"/>
      <c r="P8" s="2"/>
      <c r="Q8" s="2"/>
      <c r="R8" s="2"/>
    </row>
    <row r="9" spans="1:18" ht="44.25" customHeight="1">
      <c r="A9" s="272"/>
      <c r="B9" s="263" t="s">
        <v>253</v>
      </c>
      <c r="C9" s="265" t="s">
        <v>0</v>
      </c>
      <c r="D9" s="267" t="s">
        <v>1</v>
      </c>
      <c r="E9" s="265" t="s">
        <v>2</v>
      </c>
      <c r="F9" s="269" t="s">
        <v>3</v>
      </c>
      <c r="G9" s="269"/>
      <c r="H9" s="270"/>
      <c r="I9" s="260"/>
      <c r="J9" s="262"/>
      <c r="K9" s="17"/>
      <c r="L9" s="17"/>
      <c r="M9" s="17"/>
      <c r="N9" s="18"/>
      <c r="O9" s="3"/>
      <c r="P9" s="2"/>
      <c r="Q9" s="2"/>
      <c r="R9" s="2"/>
    </row>
    <row r="10" spans="1:18" ht="22.5" customHeight="1">
      <c r="A10" s="273"/>
      <c r="B10" s="264"/>
      <c r="C10" s="266"/>
      <c r="D10" s="268"/>
      <c r="E10" s="266"/>
      <c r="F10" s="271" t="s">
        <v>31</v>
      </c>
      <c r="G10" s="271"/>
      <c r="H10" s="164" t="s">
        <v>87</v>
      </c>
      <c r="I10" s="260"/>
      <c r="J10" s="262"/>
      <c r="K10" s="17"/>
      <c r="L10" s="17"/>
      <c r="M10" s="17"/>
      <c r="N10" s="18"/>
      <c r="O10" s="3"/>
      <c r="P10" s="2"/>
      <c r="Q10" s="2"/>
      <c r="R10" s="2"/>
    </row>
    <row r="11" spans="1:18" ht="15.75" thickBot="1">
      <c r="A11" s="249"/>
      <c r="B11" s="249"/>
      <c r="C11" s="249"/>
      <c r="D11" s="249"/>
      <c r="E11" s="249"/>
      <c r="F11" s="249"/>
      <c r="G11" s="249"/>
      <c r="H11" s="250"/>
      <c r="I11" s="7"/>
      <c r="J11" s="13"/>
      <c r="K11" s="17"/>
      <c r="L11" s="17"/>
      <c r="M11" s="17"/>
      <c r="N11" s="18"/>
      <c r="O11" s="3"/>
      <c r="P11" s="2"/>
      <c r="Q11" s="2"/>
      <c r="R11" s="2"/>
    </row>
    <row r="12" spans="1:18" ht="26.25" customHeight="1" thickTop="1">
      <c r="A12" s="238" t="s">
        <v>114</v>
      </c>
      <c r="B12" s="239"/>
      <c r="C12" s="239"/>
      <c r="D12" s="239"/>
      <c r="E12" s="239"/>
      <c r="F12" s="239"/>
      <c r="G12" s="251" t="s">
        <v>136</v>
      </c>
      <c r="H12" s="252"/>
      <c r="I12" s="242" t="s">
        <v>40</v>
      </c>
      <c r="J12" s="243"/>
      <c r="K12" s="17"/>
      <c r="L12" s="248" t="s">
        <v>41</v>
      </c>
      <c r="M12" s="248"/>
      <c r="N12" s="18"/>
      <c r="O12" s="3"/>
      <c r="P12" s="2"/>
      <c r="Q12" s="2"/>
      <c r="R12" s="2"/>
    </row>
    <row r="13" spans="1:18" ht="15.75" customHeight="1" thickBot="1">
      <c r="A13" s="240"/>
      <c r="B13" s="241"/>
      <c r="C13" s="241"/>
      <c r="D13" s="241"/>
      <c r="E13" s="241"/>
      <c r="F13" s="241"/>
      <c r="G13" s="244">
        <v>1</v>
      </c>
      <c r="H13" s="245"/>
      <c r="I13" s="234">
        <f>G13</f>
        <v>1</v>
      </c>
      <c r="J13" s="235"/>
      <c r="K13" s="17"/>
      <c r="L13" s="17"/>
      <c r="M13" s="17"/>
      <c r="N13" s="18"/>
      <c r="O13" s="3"/>
      <c r="P13" s="2"/>
      <c r="Q13" s="2"/>
      <c r="R13" s="2"/>
    </row>
    <row r="14" spans="1:18" ht="248.25" customHeight="1" thickTop="1">
      <c r="A14" s="361"/>
      <c r="B14" s="181">
        <v>300</v>
      </c>
      <c r="C14" s="182" t="s">
        <v>142</v>
      </c>
      <c r="D14" s="180"/>
      <c r="E14" s="236" t="s">
        <v>143</v>
      </c>
      <c r="F14" s="237"/>
      <c r="G14" s="72"/>
      <c r="H14" s="73"/>
      <c r="I14" s="11"/>
      <c r="J14" s="14"/>
      <c r="K14" s="17"/>
      <c r="L14" s="25"/>
      <c r="M14" s="17"/>
      <c r="N14" s="18"/>
      <c r="O14" s="3"/>
      <c r="P14" s="2"/>
      <c r="Q14" s="2"/>
      <c r="R14" s="2"/>
    </row>
    <row r="15" spans="1:18" ht="25.5">
      <c r="A15" s="361"/>
      <c r="B15" s="74" t="s">
        <v>228</v>
      </c>
      <c r="C15" s="75" t="s">
        <v>144</v>
      </c>
      <c r="D15" s="76" t="s">
        <v>9</v>
      </c>
      <c r="E15" s="217"/>
      <c r="F15" s="217"/>
      <c r="G15" s="77">
        <f t="shared" ref="G15:H22" si="0">L15*$I$13</f>
        <v>203813.02999999997</v>
      </c>
      <c r="H15" s="77">
        <f t="shared" si="0"/>
        <v>22419.433299999997</v>
      </c>
      <c r="I15" s="11"/>
      <c r="J15" s="14"/>
      <c r="K15" s="17"/>
      <c r="L15" s="60">
        <f>L16-4621.7</f>
        <v>203813.02999999997</v>
      </c>
      <c r="M15" s="60">
        <f>L15*0.11</f>
        <v>22419.433299999997</v>
      </c>
      <c r="N15" s="18"/>
      <c r="O15" s="3"/>
      <c r="P15" s="2"/>
      <c r="Q15" s="2"/>
      <c r="R15" s="2"/>
    </row>
    <row r="16" spans="1:18" ht="25.5">
      <c r="A16" s="361"/>
      <c r="B16" s="74" t="s">
        <v>227</v>
      </c>
      <c r="C16" s="75" t="s">
        <v>259</v>
      </c>
      <c r="D16" s="76" t="s">
        <v>9</v>
      </c>
      <c r="E16" s="217"/>
      <c r="F16" s="217"/>
      <c r="G16" s="77">
        <f t="shared" si="0"/>
        <v>208434.72999999998</v>
      </c>
      <c r="H16" s="77">
        <f t="shared" si="0"/>
        <v>22927.820299999999</v>
      </c>
      <c r="I16" s="11"/>
      <c r="J16" s="14"/>
      <c r="K16" s="17"/>
      <c r="L16" s="60">
        <f>L18-9243.13</f>
        <v>208434.72999999998</v>
      </c>
      <c r="M16" s="60">
        <f>L16*0.11</f>
        <v>22927.820299999999</v>
      </c>
      <c r="N16" s="18"/>
      <c r="O16" s="3"/>
      <c r="P16" s="2"/>
      <c r="Q16" s="2"/>
      <c r="R16" s="2"/>
    </row>
    <row r="17" spans="1:18" ht="25.5">
      <c r="A17" s="361"/>
      <c r="B17" s="74" t="s">
        <v>226</v>
      </c>
      <c r="C17" s="75" t="s">
        <v>260</v>
      </c>
      <c r="D17" s="76" t="s">
        <v>9</v>
      </c>
      <c r="E17" s="217"/>
      <c r="F17" s="217"/>
      <c r="G17" s="77">
        <f t="shared" si="0"/>
        <v>213056.28999999998</v>
      </c>
      <c r="H17" s="77">
        <f t="shared" si="0"/>
        <v>23436.191899999998</v>
      </c>
      <c r="I17" s="11"/>
      <c r="J17" s="14"/>
      <c r="K17" s="17"/>
      <c r="L17" s="60">
        <f>L18-4621.57</f>
        <v>213056.28999999998</v>
      </c>
      <c r="M17" s="60">
        <f>L17*0.11</f>
        <v>23436.191899999998</v>
      </c>
      <c r="N17" s="18"/>
      <c r="O17" s="3"/>
      <c r="P17" s="2"/>
      <c r="Q17" s="2"/>
      <c r="R17" s="2"/>
    </row>
    <row r="18" spans="1:18" ht="25.5">
      <c r="A18" s="361"/>
      <c r="B18" s="74" t="s">
        <v>225</v>
      </c>
      <c r="C18" s="75" t="s">
        <v>261</v>
      </c>
      <c r="D18" s="76" t="s">
        <v>9</v>
      </c>
      <c r="E18" s="217"/>
      <c r="F18" s="217"/>
      <c r="G18" s="77">
        <f t="shared" si="0"/>
        <v>217677.86</v>
      </c>
      <c r="H18" s="77">
        <f t="shared" si="0"/>
        <v>23944.564599999998</v>
      </c>
      <c r="I18" s="11"/>
      <c r="J18" s="14"/>
      <c r="K18" s="17"/>
      <c r="L18" s="26">
        <v>217677.86</v>
      </c>
      <c r="M18" s="26">
        <f>0.11*L18</f>
        <v>23944.564599999998</v>
      </c>
      <c r="N18" s="18"/>
      <c r="O18" s="3"/>
      <c r="P18" s="2"/>
      <c r="Q18" s="62"/>
      <c r="R18" s="2"/>
    </row>
    <row r="19" spans="1:18" ht="25.5">
      <c r="A19" s="361"/>
      <c r="B19" s="74" t="s">
        <v>224</v>
      </c>
      <c r="C19" s="75" t="s">
        <v>262</v>
      </c>
      <c r="D19" s="76" t="s">
        <v>9</v>
      </c>
      <c r="E19" s="217"/>
      <c r="F19" s="217"/>
      <c r="G19" s="77">
        <f t="shared" si="0"/>
        <v>231088.14</v>
      </c>
      <c r="H19" s="77">
        <f t="shared" si="0"/>
        <v>25419.695400000001</v>
      </c>
      <c r="I19" s="11"/>
      <c r="J19" s="14"/>
      <c r="K19" s="17"/>
      <c r="L19" s="60">
        <f>L21-18399.37</f>
        <v>231088.14</v>
      </c>
      <c r="M19" s="60">
        <f>L19*0.11</f>
        <v>25419.695400000001</v>
      </c>
      <c r="N19" s="18"/>
      <c r="O19" s="3"/>
      <c r="P19" s="2"/>
      <c r="Q19" s="2"/>
      <c r="R19" s="2"/>
    </row>
    <row r="20" spans="1:18" ht="25.5">
      <c r="A20" s="361"/>
      <c r="B20" s="74" t="s">
        <v>223</v>
      </c>
      <c r="C20" s="75" t="s">
        <v>263</v>
      </c>
      <c r="D20" s="76" t="s">
        <v>9</v>
      </c>
      <c r="E20" s="217"/>
      <c r="F20" s="217"/>
      <c r="G20" s="77">
        <f t="shared" si="0"/>
        <v>238195.80000000002</v>
      </c>
      <c r="H20" s="77">
        <f t="shared" si="0"/>
        <v>26201.538</v>
      </c>
      <c r="I20" s="11"/>
      <c r="J20" s="14"/>
      <c r="K20" s="17"/>
      <c r="L20" s="60">
        <f>L21-11291.71</f>
        <v>238195.80000000002</v>
      </c>
      <c r="M20" s="60">
        <f>L20*0.11</f>
        <v>26201.538</v>
      </c>
      <c r="N20" s="18"/>
      <c r="O20" s="3"/>
      <c r="P20" s="2"/>
      <c r="Q20" s="2"/>
      <c r="R20" s="2"/>
    </row>
    <row r="21" spans="1:18" ht="25.5">
      <c r="A21" s="361"/>
      <c r="B21" s="74" t="s">
        <v>131</v>
      </c>
      <c r="C21" s="75" t="s">
        <v>264</v>
      </c>
      <c r="D21" s="76" t="s">
        <v>9</v>
      </c>
      <c r="E21" s="217"/>
      <c r="F21" s="217"/>
      <c r="G21" s="77">
        <f t="shared" si="0"/>
        <v>249487.51</v>
      </c>
      <c r="H21" s="77">
        <f t="shared" si="0"/>
        <v>27443.626100000001</v>
      </c>
      <c r="I21" s="11"/>
      <c r="J21" s="14"/>
      <c r="K21" s="17"/>
      <c r="L21" s="26">
        <v>249487.51</v>
      </c>
      <c r="M21" s="26">
        <f t="shared" ref="M21" si="1">0.11*L21</f>
        <v>27443.626100000001</v>
      </c>
      <c r="N21" s="18"/>
      <c r="O21" s="3"/>
      <c r="P21" s="2"/>
      <c r="Q21" s="2"/>
      <c r="R21" s="2"/>
    </row>
    <row r="22" spans="1:18" ht="25.5">
      <c r="A22" s="361"/>
      <c r="B22" s="74" t="s">
        <v>222</v>
      </c>
      <c r="C22" s="75" t="s">
        <v>145</v>
      </c>
      <c r="D22" s="76" t="s">
        <v>9</v>
      </c>
      <c r="E22" s="217"/>
      <c r="F22" s="217"/>
      <c r="G22" s="77">
        <f t="shared" si="0"/>
        <v>295027.44</v>
      </c>
      <c r="H22" s="77">
        <f t="shared" si="0"/>
        <v>32453.018400000001</v>
      </c>
      <c r="I22" s="11"/>
      <c r="J22" s="14"/>
      <c r="K22" s="17"/>
      <c r="L22" s="26">
        <v>295027.44</v>
      </c>
      <c r="M22" s="26">
        <f t="shared" ref="M22" si="2">0.11*L22</f>
        <v>32453.018400000001</v>
      </c>
      <c r="N22" s="18"/>
      <c r="O22" s="3"/>
      <c r="P22" s="2"/>
      <c r="Q22" s="2"/>
      <c r="R22" s="2"/>
    </row>
    <row r="23" spans="1:18" ht="333" customHeight="1">
      <c r="A23" s="361"/>
      <c r="B23" s="71">
        <v>301</v>
      </c>
      <c r="C23" s="78" t="s">
        <v>229</v>
      </c>
      <c r="D23" s="68"/>
      <c r="E23" s="219" t="s">
        <v>146</v>
      </c>
      <c r="F23" s="220"/>
      <c r="G23" s="79"/>
      <c r="H23" s="79"/>
      <c r="I23" s="11"/>
      <c r="J23" s="14"/>
      <c r="K23" s="22"/>
      <c r="L23" s="25"/>
      <c r="M23" s="22"/>
      <c r="N23" s="23"/>
      <c r="O23" s="3"/>
      <c r="P23" s="2"/>
      <c r="Q23" s="2"/>
      <c r="R23" s="2"/>
    </row>
    <row r="24" spans="1:18" ht="25.5">
      <c r="A24" s="361"/>
      <c r="B24" s="74" t="s">
        <v>230</v>
      </c>
      <c r="C24" s="75" t="s">
        <v>144</v>
      </c>
      <c r="D24" s="76" t="s">
        <v>9</v>
      </c>
      <c r="E24" s="217"/>
      <c r="F24" s="217"/>
      <c r="G24" s="77">
        <f t="shared" ref="G24:H31" si="3">L24*$I$13</f>
        <v>379499.68999999994</v>
      </c>
      <c r="H24" s="77">
        <f t="shared" si="3"/>
        <v>41744.965899999996</v>
      </c>
      <c r="I24" s="11"/>
      <c r="J24" s="14"/>
      <c r="K24" s="22"/>
      <c r="L24" s="54">
        <f>L25-2679.4</f>
        <v>379499.68999999994</v>
      </c>
      <c r="M24" s="54">
        <f>L24*0.11</f>
        <v>41744.965899999996</v>
      </c>
      <c r="N24" s="23"/>
      <c r="O24" s="3"/>
      <c r="P24" s="2"/>
      <c r="Q24" s="2"/>
      <c r="R24" s="2"/>
    </row>
    <row r="25" spans="1:18" ht="25.5">
      <c r="A25" s="361"/>
      <c r="B25" s="74" t="s">
        <v>231</v>
      </c>
      <c r="C25" s="75" t="s">
        <v>259</v>
      </c>
      <c r="D25" s="76" t="s">
        <v>9</v>
      </c>
      <c r="E25" s="217"/>
      <c r="F25" s="217"/>
      <c r="G25" s="77">
        <f t="shared" ref="G25" si="4">L25*$I$13</f>
        <v>382179.08999999997</v>
      </c>
      <c r="H25" s="77">
        <f t="shared" ref="H25" si="5">M25*$I$13</f>
        <v>42039.6999</v>
      </c>
      <c r="I25" s="11"/>
      <c r="J25" s="14"/>
      <c r="K25" s="22"/>
      <c r="L25" s="61">
        <f>L26-2679.4</f>
        <v>382179.08999999997</v>
      </c>
      <c r="M25" s="61">
        <f>L25*0.11</f>
        <v>42039.6999</v>
      </c>
      <c r="N25" s="23"/>
      <c r="O25" s="3"/>
      <c r="P25" s="2"/>
      <c r="Q25" s="2"/>
      <c r="R25" s="2"/>
    </row>
    <row r="26" spans="1:18" ht="25.5">
      <c r="A26" s="361"/>
      <c r="B26" s="74" t="s">
        <v>232</v>
      </c>
      <c r="C26" s="75" t="s">
        <v>260</v>
      </c>
      <c r="D26" s="76" t="s">
        <v>9</v>
      </c>
      <c r="E26" s="217"/>
      <c r="F26" s="217"/>
      <c r="G26" s="77">
        <f t="shared" ref="G26" si="6">L26*$I$13</f>
        <v>384858.49</v>
      </c>
      <c r="H26" s="77">
        <f t="shared" ref="H26" si="7">M26*$I$13</f>
        <v>42334.433899999996</v>
      </c>
      <c r="I26" s="11"/>
      <c r="J26" s="14"/>
      <c r="K26" s="22"/>
      <c r="L26" s="61">
        <f>L27-2679.4</f>
        <v>384858.49</v>
      </c>
      <c r="M26" s="61">
        <f>L26*0.11</f>
        <v>42334.433899999996</v>
      </c>
      <c r="N26" s="23"/>
      <c r="O26" s="3"/>
      <c r="P26" s="2"/>
      <c r="Q26" s="2"/>
      <c r="R26" s="2"/>
    </row>
    <row r="27" spans="1:18" ht="25.5">
      <c r="A27" s="361"/>
      <c r="B27" s="74" t="s">
        <v>233</v>
      </c>
      <c r="C27" s="75" t="s">
        <v>261</v>
      </c>
      <c r="D27" s="76" t="s">
        <v>9</v>
      </c>
      <c r="E27" s="217"/>
      <c r="F27" s="217"/>
      <c r="G27" s="77">
        <f t="shared" ref="G27:G28" si="8">L27*$I$13</f>
        <v>387537.89</v>
      </c>
      <c r="H27" s="77">
        <f t="shared" ref="H27:H28" si="9">M27*$I$13</f>
        <v>42629.1679</v>
      </c>
      <c r="I27" s="11"/>
      <c r="J27" s="14"/>
      <c r="K27" s="22"/>
      <c r="L27" s="27">
        <v>387537.89</v>
      </c>
      <c r="M27" s="27">
        <f>0.11*L27</f>
        <v>42629.1679</v>
      </c>
      <c r="N27" s="23"/>
      <c r="O27" s="3"/>
      <c r="P27" s="2"/>
      <c r="Q27" s="2"/>
      <c r="R27" s="2"/>
    </row>
    <row r="28" spans="1:18" ht="25.5">
      <c r="A28" s="361"/>
      <c r="B28" s="74" t="s">
        <v>234</v>
      </c>
      <c r="C28" s="75" t="s">
        <v>262</v>
      </c>
      <c r="D28" s="76" t="s">
        <v>9</v>
      </c>
      <c r="E28" s="217"/>
      <c r="F28" s="217"/>
      <c r="G28" s="77">
        <f t="shared" si="8"/>
        <v>400604.72000000003</v>
      </c>
      <c r="H28" s="77">
        <f t="shared" si="9"/>
        <v>44066.519200000002</v>
      </c>
      <c r="I28" s="11"/>
      <c r="J28" s="14"/>
      <c r="K28" s="22"/>
      <c r="L28" s="61">
        <f>L30-27444.05</f>
        <v>400604.72000000003</v>
      </c>
      <c r="M28" s="61">
        <f>L28*0.11</f>
        <v>44066.519200000002</v>
      </c>
      <c r="N28" s="23"/>
      <c r="O28" s="3"/>
      <c r="P28" s="2"/>
      <c r="Q28" s="2"/>
      <c r="R28" s="2"/>
    </row>
    <row r="29" spans="1:18" ht="25.5">
      <c r="A29" s="361"/>
      <c r="B29" s="74" t="s">
        <v>235</v>
      </c>
      <c r="C29" s="75" t="s">
        <v>263</v>
      </c>
      <c r="D29" s="76" t="s">
        <v>9</v>
      </c>
      <c r="E29" s="217"/>
      <c r="F29" s="217"/>
      <c r="G29" s="77">
        <f t="shared" ref="G29" si="10">L29*$I$13</f>
        <v>408748.26</v>
      </c>
      <c r="H29" s="77">
        <f t="shared" ref="H29" si="11">M29*$I$13</f>
        <v>44962.308600000004</v>
      </c>
      <c r="I29" s="11"/>
      <c r="J29" s="14"/>
      <c r="K29" s="22"/>
      <c r="L29" s="61">
        <f>L30-19300.51</f>
        <v>408748.26</v>
      </c>
      <c r="M29" s="61">
        <f>L29*0.11</f>
        <v>44962.308600000004</v>
      </c>
      <c r="N29" s="23"/>
      <c r="O29" s="3"/>
      <c r="P29" s="2"/>
      <c r="Q29" s="2"/>
      <c r="R29" s="2"/>
    </row>
    <row r="30" spans="1:18" ht="25.5">
      <c r="A30" s="361"/>
      <c r="B30" s="74" t="s">
        <v>236</v>
      </c>
      <c r="C30" s="75" t="s">
        <v>264</v>
      </c>
      <c r="D30" s="76" t="s">
        <v>9</v>
      </c>
      <c r="E30" s="217"/>
      <c r="F30" s="217"/>
      <c r="G30" s="77">
        <f t="shared" si="3"/>
        <v>428048.77</v>
      </c>
      <c r="H30" s="77">
        <f t="shared" si="3"/>
        <v>47085.364700000006</v>
      </c>
      <c r="I30" s="11"/>
      <c r="J30" s="14"/>
      <c r="K30" s="22"/>
      <c r="L30" s="27">
        <v>428048.77</v>
      </c>
      <c r="M30" s="27">
        <f t="shared" ref="M30:M31" si="12">0.11*L30</f>
        <v>47085.364700000006</v>
      </c>
      <c r="N30" s="23"/>
      <c r="O30" s="3"/>
      <c r="P30" s="2"/>
      <c r="Q30" s="2"/>
      <c r="R30" s="2"/>
    </row>
    <row r="31" spans="1:18" ht="25.5">
      <c r="A31" s="361"/>
      <c r="B31" s="74" t="s">
        <v>132</v>
      </c>
      <c r="C31" s="75" t="s">
        <v>145</v>
      </c>
      <c r="D31" s="76" t="s">
        <v>9</v>
      </c>
      <c r="E31" s="217"/>
      <c r="F31" s="217"/>
      <c r="G31" s="77">
        <f t="shared" si="3"/>
        <v>478697.63</v>
      </c>
      <c r="H31" s="77">
        <f t="shared" si="3"/>
        <v>52656.739300000001</v>
      </c>
      <c r="I31" s="11"/>
      <c r="J31" s="14"/>
      <c r="K31" s="22"/>
      <c r="L31" s="27">
        <v>478697.63</v>
      </c>
      <c r="M31" s="27">
        <f t="shared" si="12"/>
        <v>52656.739300000001</v>
      </c>
      <c r="N31" s="23"/>
      <c r="O31" s="3"/>
      <c r="P31" s="2"/>
      <c r="Q31" s="2"/>
      <c r="R31" s="2"/>
    </row>
    <row r="32" spans="1:18" ht="233.25" customHeight="1">
      <c r="A32" s="361"/>
      <c r="B32" s="71">
        <v>302</v>
      </c>
      <c r="C32" s="80" t="s">
        <v>147</v>
      </c>
      <c r="D32" s="68"/>
      <c r="E32" s="218" t="s">
        <v>148</v>
      </c>
      <c r="F32" s="218"/>
      <c r="G32" s="79"/>
      <c r="H32" s="79"/>
      <c r="I32" s="11"/>
      <c r="J32" s="14"/>
      <c r="K32" s="17"/>
      <c r="L32" s="25"/>
      <c r="M32" s="17"/>
      <c r="N32" s="18"/>
      <c r="O32" s="3"/>
      <c r="P32" s="2"/>
      <c r="Q32" s="2"/>
      <c r="R32" s="2"/>
    </row>
    <row r="33" spans="1:18" ht="25.5">
      <c r="A33" s="361"/>
      <c r="B33" s="74" t="s">
        <v>62</v>
      </c>
      <c r="C33" s="75" t="s">
        <v>144</v>
      </c>
      <c r="D33" s="76" t="s">
        <v>9</v>
      </c>
      <c r="E33" s="217"/>
      <c r="F33" s="217"/>
      <c r="G33" s="77">
        <f t="shared" ref="G33:H40" si="13">L33*$I$13</f>
        <v>207563.01</v>
      </c>
      <c r="H33" s="77">
        <f t="shared" si="13"/>
        <v>22831.931100000002</v>
      </c>
      <c r="I33" s="11"/>
      <c r="J33" s="14"/>
      <c r="K33" s="17"/>
      <c r="L33" s="61">
        <f>L36-9181.09</f>
        <v>207563.01</v>
      </c>
      <c r="M33" s="61">
        <f>L33*0.11</f>
        <v>22831.931100000002</v>
      </c>
      <c r="N33" s="18"/>
      <c r="O33" s="3"/>
      <c r="P33" s="2"/>
      <c r="Q33" s="2"/>
      <c r="R33" s="2"/>
    </row>
    <row r="34" spans="1:18" ht="25.5">
      <c r="A34" s="361"/>
      <c r="B34" s="74" t="s">
        <v>63</v>
      </c>
      <c r="C34" s="75" t="s">
        <v>259</v>
      </c>
      <c r="D34" s="76" t="s">
        <v>9</v>
      </c>
      <c r="E34" s="217"/>
      <c r="F34" s="217"/>
      <c r="G34" s="77">
        <f t="shared" ref="G34" si="14">L34*$I$13</f>
        <v>209944.97</v>
      </c>
      <c r="H34" s="77">
        <f t="shared" ref="H34" si="15">M34*$I$13</f>
        <v>23093.9467</v>
      </c>
      <c r="I34" s="11"/>
      <c r="J34" s="14"/>
      <c r="K34" s="17"/>
      <c r="L34" s="61">
        <f xml:space="preserve"> L36-6799.13</f>
        <v>209944.97</v>
      </c>
      <c r="M34" s="61">
        <f>L34*0.11</f>
        <v>23093.9467</v>
      </c>
      <c r="N34" s="18"/>
      <c r="O34" s="3"/>
      <c r="P34" s="2"/>
      <c r="Q34" s="2"/>
      <c r="R34" s="2"/>
    </row>
    <row r="35" spans="1:18" ht="25.5">
      <c r="A35" s="361"/>
      <c r="B35" s="74" t="s">
        <v>115</v>
      </c>
      <c r="C35" s="75" t="s">
        <v>260</v>
      </c>
      <c r="D35" s="76" t="s">
        <v>9</v>
      </c>
      <c r="E35" s="217"/>
      <c r="F35" s="217"/>
      <c r="G35" s="77">
        <f t="shared" ref="G35" si="16">L35*$I$13</f>
        <v>213538.7</v>
      </c>
      <c r="H35" s="77">
        <f t="shared" ref="H35" si="17">M35*$I$13</f>
        <v>23489.257000000001</v>
      </c>
      <c r="I35" s="11"/>
      <c r="J35" s="14"/>
      <c r="K35" s="17"/>
      <c r="L35" s="61">
        <f>L36-3205.4</f>
        <v>213538.7</v>
      </c>
      <c r="M35" s="61">
        <f>L35*0.11</f>
        <v>23489.257000000001</v>
      </c>
      <c r="N35" s="18"/>
      <c r="O35" s="3"/>
      <c r="P35" s="2"/>
      <c r="Q35" s="2"/>
      <c r="R35" s="2"/>
    </row>
    <row r="36" spans="1:18" ht="25.5">
      <c r="A36" s="361"/>
      <c r="B36" s="74" t="s">
        <v>116</v>
      </c>
      <c r="C36" s="75" t="s">
        <v>261</v>
      </c>
      <c r="D36" s="76" t="s">
        <v>9</v>
      </c>
      <c r="E36" s="217"/>
      <c r="F36" s="217"/>
      <c r="G36" s="77">
        <f t="shared" ref="G36:G37" si="18">L36*$I$13</f>
        <v>216744.1</v>
      </c>
      <c r="H36" s="77">
        <f t="shared" ref="H36:H37" si="19">M36*$I$13</f>
        <v>23841.851000000002</v>
      </c>
      <c r="I36" s="11"/>
      <c r="J36" s="14"/>
      <c r="K36" s="17"/>
      <c r="L36" s="27">
        <v>216744.1</v>
      </c>
      <c r="M36" s="27">
        <f>0.11*L36</f>
        <v>23841.851000000002</v>
      </c>
      <c r="N36" s="18"/>
      <c r="O36" s="3"/>
      <c r="P36" s="2"/>
      <c r="Q36" s="2"/>
      <c r="R36" s="2"/>
    </row>
    <row r="37" spans="1:18" ht="25.5">
      <c r="A37" s="361"/>
      <c r="B37" s="74" t="s">
        <v>117</v>
      </c>
      <c r="C37" s="75" t="s">
        <v>262</v>
      </c>
      <c r="D37" s="76" t="s">
        <v>9</v>
      </c>
      <c r="E37" s="217"/>
      <c r="F37" s="217"/>
      <c r="G37" s="77">
        <f t="shared" si="18"/>
        <v>232431.01</v>
      </c>
      <c r="H37" s="77">
        <f t="shared" si="19"/>
        <v>25567.411100000001</v>
      </c>
      <c r="I37" s="11"/>
      <c r="J37" s="14"/>
      <c r="K37" s="17"/>
      <c r="L37" s="61">
        <f>L39-19022.59</f>
        <v>232431.01</v>
      </c>
      <c r="M37" s="61">
        <f>L37*0.11</f>
        <v>25567.411100000001</v>
      </c>
      <c r="N37" s="18"/>
      <c r="O37" s="3"/>
      <c r="P37" s="2"/>
      <c r="Q37" s="2"/>
      <c r="R37" s="2"/>
    </row>
    <row r="38" spans="1:18" ht="25.5">
      <c r="A38" s="361"/>
      <c r="B38" s="74" t="s">
        <v>118</v>
      </c>
      <c r="C38" s="75" t="s">
        <v>263</v>
      </c>
      <c r="D38" s="76" t="s">
        <v>9</v>
      </c>
      <c r="E38" s="217"/>
      <c r="F38" s="217"/>
      <c r="G38" s="77">
        <f t="shared" ref="G38" si="20">L38*$I$13</f>
        <v>238403.15</v>
      </c>
      <c r="H38" s="77">
        <f t="shared" ref="H38" si="21">M38*$I$13</f>
        <v>26224.3465</v>
      </c>
      <c r="I38" s="11"/>
      <c r="J38" s="14"/>
      <c r="K38" s="17"/>
      <c r="L38" s="61">
        <f xml:space="preserve"> L39-13050.45</f>
        <v>238403.15</v>
      </c>
      <c r="M38" s="61">
        <f>L38*0.11</f>
        <v>26224.3465</v>
      </c>
      <c r="N38" s="18"/>
      <c r="O38" s="3"/>
      <c r="P38" s="2"/>
      <c r="Q38" s="2"/>
      <c r="R38" s="2"/>
    </row>
    <row r="39" spans="1:18" ht="25.5">
      <c r="A39" s="361"/>
      <c r="B39" s="74" t="s">
        <v>130</v>
      </c>
      <c r="C39" s="75" t="s">
        <v>264</v>
      </c>
      <c r="D39" s="76" t="s">
        <v>9</v>
      </c>
      <c r="E39" s="217"/>
      <c r="F39" s="217"/>
      <c r="G39" s="77">
        <f t="shared" si="13"/>
        <v>251453.6</v>
      </c>
      <c r="H39" s="77">
        <f t="shared" si="13"/>
        <v>27659.896000000001</v>
      </c>
      <c r="I39" s="11"/>
      <c r="J39" s="14"/>
      <c r="K39" s="17"/>
      <c r="L39" s="27">
        <v>251453.6</v>
      </c>
      <c r="M39" s="27">
        <f t="shared" ref="M39:M40" si="22">0.11*L39</f>
        <v>27659.896000000001</v>
      </c>
      <c r="N39" s="18"/>
      <c r="O39" s="3"/>
      <c r="P39" s="2"/>
      <c r="Q39" s="2"/>
      <c r="R39" s="2"/>
    </row>
    <row r="40" spans="1:18" ht="25.5">
      <c r="A40" s="361"/>
      <c r="B40" s="74" t="s">
        <v>237</v>
      </c>
      <c r="C40" s="75" t="s">
        <v>145</v>
      </c>
      <c r="D40" s="76" t="s">
        <v>9</v>
      </c>
      <c r="E40" s="217"/>
      <c r="F40" s="217"/>
      <c r="G40" s="77">
        <f t="shared" si="13"/>
        <v>299040.90999999997</v>
      </c>
      <c r="H40" s="77">
        <f t="shared" si="13"/>
        <v>32894.500099999997</v>
      </c>
      <c r="I40" s="11"/>
      <c r="J40" s="14"/>
      <c r="K40" s="17"/>
      <c r="L40" s="27">
        <v>299040.90999999997</v>
      </c>
      <c r="M40" s="27">
        <f t="shared" si="22"/>
        <v>32894.500099999997</v>
      </c>
      <c r="N40" s="18"/>
      <c r="O40" s="3"/>
      <c r="P40" s="2"/>
      <c r="Q40" s="2"/>
      <c r="R40" s="2"/>
    </row>
    <row r="41" spans="1:18" ht="260.25" customHeight="1">
      <c r="A41" s="361"/>
      <c r="B41" s="71">
        <v>303</v>
      </c>
      <c r="C41" s="78" t="s">
        <v>149</v>
      </c>
      <c r="D41" s="68"/>
      <c r="E41" s="218" t="s">
        <v>150</v>
      </c>
      <c r="F41" s="218"/>
      <c r="G41" s="79"/>
      <c r="H41" s="79"/>
      <c r="I41" s="12"/>
      <c r="J41" s="14"/>
      <c r="K41" s="17"/>
      <c r="L41" s="25"/>
      <c r="M41" s="17"/>
      <c r="N41" s="18"/>
      <c r="O41" s="3"/>
      <c r="P41" s="2"/>
      <c r="Q41" s="2"/>
      <c r="R41" s="2"/>
    </row>
    <row r="42" spans="1:18" ht="25.5">
      <c r="A42" s="361"/>
      <c r="B42" s="74" t="s">
        <v>238</v>
      </c>
      <c r="C42" s="75" t="s">
        <v>144</v>
      </c>
      <c r="D42" s="76" t="s">
        <v>9</v>
      </c>
      <c r="E42" s="217"/>
      <c r="F42" s="217"/>
      <c r="G42" s="77">
        <f t="shared" ref="G42:H49" si="23">L42*$I$13</f>
        <v>479555.73632499995</v>
      </c>
      <c r="H42" s="77">
        <f t="shared" si="23"/>
        <v>52751.130995749998</v>
      </c>
      <c r="I42" s="12"/>
      <c r="J42" s="14"/>
      <c r="K42" s="17"/>
      <c r="L42" s="63">
        <f>L43-3205.4</f>
        <v>479555.73632499995</v>
      </c>
      <c r="M42" s="63">
        <f>L42*0.11</f>
        <v>52751.130995749998</v>
      </c>
      <c r="N42" s="18"/>
      <c r="O42" s="3"/>
      <c r="P42" s="2"/>
      <c r="Q42" s="2"/>
      <c r="R42" s="2"/>
    </row>
    <row r="43" spans="1:18" ht="25.5">
      <c r="A43" s="361"/>
      <c r="B43" s="74" t="s">
        <v>239</v>
      </c>
      <c r="C43" s="75" t="s">
        <v>259</v>
      </c>
      <c r="D43" s="76" t="s">
        <v>9</v>
      </c>
      <c r="E43" s="217"/>
      <c r="F43" s="217"/>
      <c r="G43" s="77">
        <f t="shared" ref="G43" si="24">L43*$I$13</f>
        <v>482761.13632499997</v>
      </c>
      <c r="H43" s="77">
        <f t="shared" ref="H43" si="25">M43*$I$13</f>
        <v>53103.724995749995</v>
      </c>
      <c r="I43" s="12"/>
      <c r="J43" s="14"/>
      <c r="K43" s="17"/>
      <c r="L43" s="63">
        <f>L44-3205.4</f>
        <v>482761.13632499997</v>
      </c>
      <c r="M43" s="63">
        <f>L43*0.11</f>
        <v>53103.724995749995</v>
      </c>
      <c r="N43" s="18"/>
      <c r="O43" s="3"/>
      <c r="P43" s="2"/>
      <c r="Q43" s="2"/>
      <c r="R43" s="2"/>
    </row>
    <row r="44" spans="1:18" ht="25.5">
      <c r="A44" s="361"/>
      <c r="B44" s="74" t="s">
        <v>240</v>
      </c>
      <c r="C44" s="75" t="s">
        <v>260</v>
      </c>
      <c r="D44" s="76" t="s">
        <v>9</v>
      </c>
      <c r="E44" s="217"/>
      <c r="F44" s="217"/>
      <c r="G44" s="77">
        <f t="shared" ref="G44" si="26">L44*$I$13</f>
        <v>485966.53632499999</v>
      </c>
      <c r="H44" s="77">
        <f t="shared" ref="H44" si="27">M44*$I$13</f>
        <v>53456.31899575</v>
      </c>
      <c r="I44" s="12"/>
      <c r="J44" s="14"/>
      <c r="K44" s="17"/>
      <c r="L44" s="63">
        <f>L45-3205.4</f>
        <v>485966.53632499999</v>
      </c>
      <c r="M44" s="63">
        <f>L44*0.11</f>
        <v>53456.31899575</v>
      </c>
      <c r="N44" s="18"/>
      <c r="O44" s="3"/>
      <c r="P44" s="2"/>
      <c r="Q44" s="2"/>
      <c r="R44" s="2"/>
    </row>
    <row r="45" spans="1:18" ht="25.5">
      <c r="A45" s="361"/>
      <c r="B45" s="74" t="s">
        <v>241</v>
      </c>
      <c r="C45" s="75" t="s">
        <v>261</v>
      </c>
      <c r="D45" s="76" t="s">
        <v>9</v>
      </c>
      <c r="E45" s="217"/>
      <c r="F45" s="217"/>
      <c r="G45" s="77">
        <f t="shared" ref="G45" si="28">L45*$I$13</f>
        <v>489171.93632500002</v>
      </c>
      <c r="H45" s="77">
        <f t="shared" ref="H45" si="29">M45*$I$13</f>
        <v>53808.912995750004</v>
      </c>
      <c r="I45" s="12"/>
      <c r="J45" s="14"/>
      <c r="K45" s="17"/>
      <c r="L45" s="28">
        <v>489171.93632500002</v>
      </c>
      <c r="M45" s="28">
        <v>53808.912995750004</v>
      </c>
      <c r="N45" s="18"/>
      <c r="O45" s="3"/>
      <c r="P45" s="2"/>
      <c r="Q45" s="2"/>
      <c r="R45" s="2"/>
    </row>
    <row r="46" spans="1:18" ht="25.5">
      <c r="A46" s="361"/>
      <c r="B46" s="74" t="s">
        <v>242</v>
      </c>
      <c r="C46" s="75" t="s">
        <v>262</v>
      </c>
      <c r="D46" s="76" t="s">
        <v>9</v>
      </c>
      <c r="E46" s="217"/>
      <c r="F46" s="217"/>
      <c r="G46" s="77">
        <f t="shared" ref="G46" si="30">L46*$I$13</f>
        <v>497780.53827499994</v>
      </c>
      <c r="H46" s="77">
        <f t="shared" ref="H46" si="31">M46*$I$13</f>
        <v>54755.859210249997</v>
      </c>
      <c r="I46" s="12"/>
      <c r="J46" s="14"/>
      <c r="K46" s="17"/>
      <c r="L46" s="63">
        <f>L47-13050.45</f>
        <v>497780.53827499994</v>
      </c>
      <c r="M46" s="63">
        <f>L46*0.11</f>
        <v>54755.859210249997</v>
      </c>
      <c r="N46" s="18"/>
      <c r="O46" s="3"/>
      <c r="P46" s="2"/>
      <c r="Q46" s="2"/>
      <c r="R46" s="2"/>
    </row>
    <row r="47" spans="1:18" ht="25.5">
      <c r="A47" s="361"/>
      <c r="B47" s="74" t="s">
        <v>243</v>
      </c>
      <c r="C47" s="75" t="s">
        <v>263</v>
      </c>
      <c r="D47" s="76" t="s">
        <v>9</v>
      </c>
      <c r="E47" s="217"/>
      <c r="F47" s="217"/>
      <c r="G47" s="77">
        <f t="shared" ref="G47" si="32">L47*$I$13</f>
        <v>510830.98827499995</v>
      </c>
      <c r="H47" s="77">
        <f t="shared" ref="H47" si="33">M47*$I$13</f>
        <v>56191.408710249998</v>
      </c>
      <c r="I47" s="12"/>
      <c r="J47" s="14"/>
      <c r="K47" s="17"/>
      <c r="L47" s="63">
        <f>L48-13050.45</f>
        <v>510830.98827499995</v>
      </c>
      <c r="M47" s="63">
        <f>L47*0.11</f>
        <v>56191.408710249998</v>
      </c>
      <c r="N47" s="18"/>
      <c r="O47" s="3"/>
      <c r="P47" s="2"/>
      <c r="Q47" s="2"/>
      <c r="R47" s="2"/>
    </row>
    <row r="48" spans="1:18" ht="25.5">
      <c r="A48" s="361"/>
      <c r="B48" s="74" t="s">
        <v>244</v>
      </c>
      <c r="C48" s="75" t="s">
        <v>264</v>
      </c>
      <c r="D48" s="76" t="s">
        <v>9</v>
      </c>
      <c r="E48" s="217"/>
      <c r="F48" s="217"/>
      <c r="G48" s="77">
        <f t="shared" si="23"/>
        <v>523881.43827499996</v>
      </c>
      <c r="H48" s="77">
        <f t="shared" si="23"/>
        <v>57626.958210249999</v>
      </c>
      <c r="I48" s="12"/>
      <c r="J48" s="14"/>
      <c r="K48" s="17"/>
      <c r="L48" s="28">
        <v>523881.43827499996</v>
      </c>
      <c r="M48" s="28">
        <v>57626.958210249999</v>
      </c>
      <c r="N48" s="18"/>
      <c r="O48" s="3"/>
      <c r="P48" s="2"/>
      <c r="Q48" s="2"/>
      <c r="R48" s="2"/>
    </row>
    <row r="49" spans="1:18" ht="25.5">
      <c r="A49" s="362"/>
      <c r="B49" s="74" t="s">
        <v>133</v>
      </c>
      <c r="C49" s="75" t="s">
        <v>145</v>
      </c>
      <c r="D49" s="76" t="s">
        <v>9</v>
      </c>
      <c r="E49" s="217"/>
      <c r="F49" s="217"/>
      <c r="G49" s="77">
        <f>L49*$I$13</f>
        <v>571468.74527499999</v>
      </c>
      <c r="H49" s="77">
        <f t="shared" si="23"/>
        <v>62861.56198025</v>
      </c>
      <c r="I49" s="12"/>
      <c r="J49" s="14"/>
      <c r="K49" s="17"/>
      <c r="L49" s="28">
        <v>571468.74527499999</v>
      </c>
      <c r="M49" s="28">
        <v>62861.56198025</v>
      </c>
      <c r="N49" s="18"/>
      <c r="O49" s="3"/>
      <c r="P49" s="2"/>
      <c r="Q49" s="2"/>
      <c r="R49" s="2"/>
    </row>
    <row r="50" spans="1:18" ht="93.75" customHeight="1">
      <c r="A50" s="64"/>
      <c r="B50" s="81">
        <v>304</v>
      </c>
      <c r="C50" s="82" t="s">
        <v>119</v>
      </c>
      <c r="D50" s="83" t="s">
        <v>43</v>
      </c>
      <c r="E50" s="276" t="s">
        <v>151</v>
      </c>
      <c r="F50" s="276"/>
      <c r="G50" s="79">
        <f>L50*$I$13</f>
        <v>3018</v>
      </c>
      <c r="H50" s="79">
        <f>M50*$I$13</f>
        <v>301.8</v>
      </c>
      <c r="I50" s="11"/>
      <c r="J50" s="14"/>
      <c r="K50" s="17"/>
      <c r="L50" s="19">
        <v>3018</v>
      </c>
      <c r="M50" s="28">
        <f>L50*0.1</f>
        <v>301.8</v>
      </c>
      <c r="N50" s="18"/>
      <c r="O50" s="3"/>
      <c r="P50" s="2"/>
      <c r="Q50" s="2"/>
      <c r="R50" s="2"/>
    </row>
    <row r="51" spans="1:18" ht="78.75" customHeight="1">
      <c r="A51" s="64"/>
      <c r="B51" s="81">
        <v>305</v>
      </c>
      <c r="C51" s="82" t="s">
        <v>120</v>
      </c>
      <c r="D51" s="83" t="s">
        <v>43</v>
      </c>
      <c r="E51" s="276" t="s">
        <v>152</v>
      </c>
      <c r="F51" s="276"/>
      <c r="G51" s="79">
        <f>L51*$I$13</f>
        <v>3018</v>
      </c>
      <c r="H51" s="79">
        <f>M51*$I$13</f>
        <v>301.8</v>
      </c>
      <c r="I51" s="11"/>
      <c r="J51" s="14"/>
      <c r="K51" s="17"/>
      <c r="L51" s="19">
        <v>3018</v>
      </c>
      <c r="M51" s="28">
        <f>L51*0.1</f>
        <v>301.8</v>
      </c>
      <c r="N51" s="18"/>
      <c r="O51" s="3"/>
      <c r="P51" s="2"/>
      <c r="Q51" s="2"/>
      <c r="R51" s="2"/>
    </row>
    <row r="52" spans="1:18" ht="105" customHeight="1">
      <c r="A52" s="64"/>
      <c r="B52" s="84">
        <v>306</v>
      </c>
      <c r="C52" s="162" t="s">
        <v>153</v>
      </c>
      <c r="D52" s="85"/>
      <c r="E52" s="215" t="s">
        <v>154</v>
      </c>
      <c r="F52" s="216"/>
      <c r="G52" s="79"/>
      <c r="H52" s="79"/>
      <c r="I52" s="11"/>
      <c r="J52" s="14"/>
      <c r="K52" s="17"/>
      <c r="L52" s="32"/>
      <c r="M52" s="28"/>
      <c r="N52" s="18"/>
      <c r="O52" s="3"/>
      <c r="P52" s="2"/>
      <c r="Q52" s="2"/>
      <c r="R52" s="2"/>
    </row>
    <row r="53" spans="1:18" ht="23.25" customHeight="1">
      <c r="A53" s="64"/>
      <c r="B53" s="86" t="s">
        <v>134</v>
      </c>
      <c r="C53" s="87" t="s">
        <v>254</v>
      </c>
      <c r="D53" s="88" t="s">
        <v>20</v>
      </c>
      <c r="E53" s="213"/>
      <c r="F53" s="214"/>
      <c r="G53" s="77">
        <f>L53*$I$13</f>
        <v>104.85</v>
      </c>
      <c r="H53" s="77">
        <f>M53*$I$13</f>
        <v>10.49</v>
      </c>
      <c r="I53" s="11"/>
      <c r="J53" s="14"/>
      <c r="K53" s="17"/>
      <c r="L53" s="32">
        <v>104.85</v>
      </c>
      <c r="M53" s="28">
        <v>10.49</v>
      </c>
      <c r="N53" s="18"/>
      <c r="O53" s="3"/>
      <c r="P53" s="2"/>
      <c r="Q53" s="2"/>
      <c r="R53" s="2"/>
    </row>
    <row r="54" spans="1:18" ht="22.5" customHeight="1">
      <c r="A54" s="64"/>
      <c r="B54" s="86" t="s">
        <v>135</v>
      </c>
      <c r="C54" s="89" t="s">
        <v>255</v>
      </c>
      <c r="D54" s="88" t="s">
        <v>20</v>
      </c>
      <c r="E54" s="277"/>
      <c r="F54" s="277"/>
      <c r="G54" s="77">
        <f>L54*$I$13</f>
        <v>112</v>
      </c>
      <c r="H54" s="77">
        <f>M54*$I$13</f>
        <v>11.2</v>
      </c>
      <c r="I54" s="11"/>
      <c r="J54" s="14"/>
      <c r="K54" s="17"/>
      <c r="L54" s="32">
        <v>112</v>
      </c>
      <c r="M54" s="28">
        <v>11.2</v>
      </c>
      <c r="N54" s="18"/>
      <c r="O54" s="3"/>
      <c r="P54" s="2"/>
      <c r="Q54" s="2"/>
      <c r="R54" s="2"/>
    </row>
    <row r="55" spans="1:18">
      <c r="A55" s="64"/>
      <c r="B55" s="274"/>
      <c r="C55" s="275"/>
      <c r="D55" s="275"/>
      <c r="E55" s="275"/>
      <c r="F55" s="275"/>
      <c r="G55" s="275"/>
      <c r="H55" s="275"/>
      <c r="I55" s="12"/>
      <c r="J55" s="14"/>
      <c r="K55" s="17"/>
      <c r="L55" s="28"/>
      <c r="M55" s="28"/>
      <c r="N55" s="18"/>
      <c r="O55" s="3"/>
      <c r="P55" s="2"/>
      <c r="Q55" s="2"/>
      <c r="R55" s="2"/>
    </row>
    <row r="56" spans="1:18" ht="18.75" customHeight="1" thickBot="1">
      <c r="A56" s="249"/>
      <c r="B56" s="249"/>
      <c r="C56" s="249"/>
      <c r="D56" s="249"/>
      <c r="E56" s="249"/>
      <c r="F56" s="249"/>
      <c r="G56" s="249"/>
      <c r="H56" s="250"/>
      <c r="I56" s="8"/>
      <c r="J56" s="13"/>
      <c r="K56" s="17"/>
      <c r="L56" s="17"/>
      <c r="M56" s="17"/>
      <c r="N56" s="18"/>
      <c r="O56" s="3"/>
      <c r="P56" s="2"/>
      <c r="Q56" s="2"/>
      <c r="R56" s="2"/>
    </row>
    <row r="57" spans="1:18" ht="24.75" customHeight="1" thickTop="1">
      <c r="A57" s="286" t="s">
        <v>106</v>
      </c>
      <c r="B57" s="287"/>
      <c r="C57" s="287"/>
      <c r="D57" s="287"/>
      <c r="E57" s="287"/>
      <c r="F57" s="287"/>
      <c r="G57" s="292" t="s">
        <v>136</v>
      </c>
      <c r="H57" s="293"/>
      <c r="I57" s="284" t="s">
        <v>137</v>
      </c>
      <c r="J57" s="285"/>
      <c r="K57" s="17"/>
      <c r="L57" s="283" t="s">
        <v>41</v>
      </c>
      <c r="M57" s="283"/>
      <c r="N57" s="18"/>
      <c r="O57" s="3"/>
      <c r="P57" s="2"/>
      <c r="Q57" s="2"/>
      <c r="R57" s="2"/>
    </row>
    <row r="58" spans="1:18" ht="15" customHeight="1" thickBot="1">
      <c r="A58" s="288"/>
      <c r="B58" s="289"/>
      <c r="C58" s="289"/>
      <c r="D58" s="289"/>
      <c r="E58" s="289"/>
      <c r="F58" s="289"/>
      <c r="G58" s="290">
        <v>1</v>
      </c>
      <c r="H58" s="291"/>
      <c r="I58" s="234">
        <f>G58</f>
        <v>1</v>
      </c>
      <c r="J58" s="235"/>
      <c r="K58" s="17"/>
      <c r="L58" s="17"/>
      <c r="M58" s="17"/>
      <c r="N58" s="18"/>
      <c r="O58" s="3"/>
      <c r="P58" s="2"/>
      <c r="Q58" s="2"/>
      <c r="R58" s="2"/>
    </row>
    <row r="59" spans="1:18" ht="76.5" customHeight="1" thickTop="1">
      <c r="A59" s="363"/>
      <c r="B59" s="71">
        <v>401</v>
      </c>
      <c r="C59" s="167" t="s">
        <v>155</v>
      </c>
      <c r="D59" s="93" t="s">
        <v>18</v>
      </c>
      <c r="E59" s="276" t="s">
        <v>156</v>
      </c>
      <c r="F59" s="276"/>
      <c r="G59" s="79">
        <f t="shared" ref="G59:H59" si="34">L59*$I$58</f>
        <v>220.00000000000003</v>
      </c>
      <c r="H59" s="79">
        <f t="shared" si="34"/>
        <v>24.2</v>
      </c>
      <c r="I59" s="9"/>
      <c r="J59" s="15"/>
      <c r="K59" s="30"/>
      <c r="L59" s="28">
        <v>220.00000000000003</v>
      </c>
      <c r="M59" s="28">
        <v>24.2</v>
      </c>
      <c r="N59" s="18"/>
      <c r="O59" s="3"/>
      <c r="P59" s="2"/>
      <c r="Q59" s="2"/>
      <c r="R59" s="2"/>
    </row>
    <row r="60" spans="1:18" ht="129" customHeight="1">
      <c r="A60" s="363"/>
      <c r="B60" s="71">
        <v>403</v>
      </c>
      <c r="C60" s="94" t="s">
        <v>54</v>
      </c>
      <c r="D60" s="85" t="s">
        <v>21</v>
      </c>
      <c r="E60" s="278" t="s">
        <v>157</v>
      </c>
      <c r="F60" s="278"/>
      <c r="G60" s="79"/>
      <c r="H60" s="79"/>
      <c r="I60" s="9"/>
      <c r="J60" s="14"/>
      <c r="K60" s="17"/>
      <c r="L60" s="28"/>
      <c r="M60" s="28"/>
      <c r="N60" s="18"/>
      <c r="O60" s="3"/>
      <c r="P60" s="2"/>
      <c r="Q60" s="2"/>
      <c r="R60" s="2"/>
    </row>
    <row r="61" spans="1:18" ht="15.75" customHeight="1">
      <c r="A61" s="363"/>
      <c r="B61" s="95" t="s">
        <v>64</v>
      </c>
      <c r="C61" s="96" t="s">
        <v>158</v>
      </c>
      <c r="D61" s="91" t="s">
        <v>21</v>
      </c>
      <c r="E61" s="279"/>
      <c r="F61" s="279"/>
      <c r="G61" s="92">
        <f t="shared" ref="G61:H73" si="35">L61*$I$58</f>
        <v>13272.18</v>
      </c>
      <c r="H61" s="92">
        <f t="shared" si="35"/>
        <v>1459.9398000000001</v>
      </c>
      <c r="I61" s="9"/>
      <c r="J61" s="15"/>
      <c r="K61" s="30"/>
      <c r="L61" s="31">
        <v>13272.18</v>
      </c>
      <c r="M61" s="27">
        <f t="shared" ref="M61:M63" si="36">L61*0.11</f>
        <v>1459.9398000000001</v>
      </c>
      <c r="N61" s="18"/>
      <c r="O61" s="3"/>
      <c r="P61" s="2"/>
      <c r="Q61" s="2"/>
      <c r="R61" s="2"/>
    </row>
    <row r="62" spans="1:18" ht="18.75" customHeight="1">
      <c r="A62" s="363"/>
      <c r="B62" s="95" t="s">
        <v>65</v>
      </c>
      <c r="C62" s="97" t="s">
        <v>159</v>
      </c>
      <c r="D62" s="91" t="s">
        <v>21</v>
      </c>
      <c r="E62" s="280"/>
      <c r="F62" s="281"/>
      <c r="G62" s="92">
        <f t="shared" si="35"/>
        <v>15952.95</v>
      </c>
      <c r="H62" s="92">
        <f t="shared" si="35"/>
        <v>1754.8245000000002</v>
      </c>
      <c r="I62" s="9"/>
      <c r="J62" s="15"/>
      <c r="K62" s="30"/>
      <c r="L62" s="31">
        <v>15952.95</v>
      </c>
      <c r="M62" s="27">
        <f t="shared" si="36"/>
        <v>1754.8245000000002</v>
      </c>
      <c r="N62" s="18"/>
      <c r="O62" s="3"/>
      <c r="P62" s="2"/>
      <c r="Q62" s="2"/>
      <c r="R62" s="2"/>
    </row>
    <row r="63" spans="1:18" ht="15" customHeight="1">
      <c r="A63" s="363"/>
      <c r="B63" s="95" t="s">
        <v>245</v>
      </c>
      <c r="C63" s="97" t="s">
        <v>160</v>
      </c>
      <c r="D63" s="91" t="s">
        <v>21</v>
      </c>
      <c r="E63" s="279"/>
      <c r="F63" s="279"/>
      <c r="G63" s="92">
        <f t="shared" si="35"/>
        <v>20067.11</v>
      </c>
      <c r="H63" s="92">
        <f t="shared" si="35"/>
        <v>2207.3821000000003</v>
      </c>
      <c r="I63" s="9"/>
      <c r="J63" s="15"/>
      <c r="K63" s="30"/>
      <c r="L63" s="31">
        <v>20067.11</v>
      </c>
      <c r="M63" s="27">
        <f t="shared" si="36"/>
        <v>2207.3821000000003</v>
      </c>
      <c r="N63" s="18"/>
      <c r="O63" s="3"/>
      <c r="P63" s="2"/>
      <c r="Q63" s="2"/>
      <c r="R63" s="2"/>
    </row>
    <row r="64" spans="1:18" ht="78" customHeight="1">
      <c r="A64" s="363"/>
      <c r="B64" s="98">
        <v>404</v>
      </c>
      <c r="C64" s="99" t="s">
        <v>32</v>
      </c>
      <c r="D64" s="100" t="s">
        <v>22</v>
      </c>
      <c r="E64" s="282" t="s">
        <v>161</v>
      </c>
      <c r="F64" s="282"/>
      <c r="G64" s="79">
        <f t="shared" si="35"/>
        <v>6050</v>
      </c>
      <c r="H64" s="79">
        <f t="shared" si="35"/>
        <v>665.5</v>
      </c>
      <c r="I64" s="9"/>
      <c r="J64" s="15"/>
      <c r="K64" s="30"/>
      <c r="L64" s="32">
        <v>6050</v>
      </c>
      <c r="M64" s="28">
        <v>665.5</v>
      </c>
      <c r="N64" s="18"/>
      <c r="O64" s="3"/>
      <c r="P64" s="2"/>
      <c r="Q64" s="2"/>
      <c r="R64" s="2"/>
    </row>
    <row r="65" spans="1:18" ht="92.25" customHeight="1">
      <c r="A65" s="363"/>
      <c r="B65" s="71">
        <v>405</v>
      </c>
      <c r="C65" s="168" t="s">
        <v>162</v>
      </c>
      <c r="D65" s="85" t="s">
        <v>21</v>
      </c>
      <c r="E65" s="278" t="s">
        <v>163</v>
      </c>
      <c r="F65" s="278"/>
      <c r="G65" s="79">
        <f t="shared" si="35"/>
        <v>2090</v>
      </c>
      <c r="H65" s="79">
        <f t="shared" si="35"/>
        <v>229.9</v>
      </c>
      <c r="I65" s="9"/>
      <c r="J65" s="15"/>
      <c r="K65" s="30"/>
      <c r="L65" s="29">
        <v>2090</v>
      </c>
      <c r="M65" s="29">
        <v>229.9</v>
      </c>
      <c r="N65" s="18"/>
      <c r="O65" s="3"/>
      <c r="P65" s="2"/>
      <c r="Q65" s="2"/>
      <c r="R65" s="2"/>
    </row>
    <row r="66" spans="1:18" ht="119.25" customHeight="1">
      <c r="A66" s="363"/>
      <c r="B66" s="71">
        <v>406</v>
      </c>
      <c r="C66" s="169" t="s">
        <v>164</v>
      </c>
      <c r="D66" s="85" t="s">
        <v>46</v>
      </c>
      <c r="E66" s="278" t="s">
        <v>165</v>
      </c>
      <c r="F66" s="278"/>
      <c r="G66" s="79">
        <f t="shared" si="35"/>
        <v>2090</v>
      </c>
      <c r="H66" s="79">
        <f t="shared" si="35"/>
        <v>229.9</v>
      </c>
      <c r="I66" s="9"/>
      <c r="J66" s="15"/>
      <c r="K66" s="30"/>
      <c r="L66" s="29">
        <v>2090</v>
      </c>
      <c r="M66" s="29">
        <v>229.9</v>
      </c>
      <c r="N66" s="18"/>
      <c r="O66" s="3"/>
      <c r="P66" s="2"/>
      <c r="Q66" s="2"/>
      <c r="R66" s="2"/>
    </row>
    <row r="67" spans="1:18" ht="86.25" customHeight="1">
      <c r="A67" s="363"/>
      <c r="B67" s="71">
        <v>407</v>
      </c>
      <c r="C67" s="101" t="s">
        <v>166</v>
      </c>
      <c r="D67" s="102" t="s">
        <v>47</v>
      </c>
      <c r="E67" s="278" t="s">
        <v>167</v>
      </c>
      <c r="F67" s="278"/>
      <c r="G67" s="79">
        <f t="shared" si="35"/>
        <v>600</v>
      </c>
      <c r="H67" s="79">
        <f t="shared" si="35"/>
        <v>0</v>
      </c>
      <c r="I67" s="9"/>
      <c r="J67" s="15"/>
      <c r="K67" s="30"/>
      <c r="L67" s="29">
        <v>600</v>
      </c>
      <c r="M67" s="29">
        <v>0</v>
      </c>
      <c r="N67" s="18"/>
      <c r="O67" s="3"/>
      <c r="P67" s="2"/>
      <c r="Q67" s="2"/>
      <c r="R67" s="2"/>
    </row>
    <row r="68" spans="1:18" ht="105" customHeight="1">
      <c r="A68" s="363"/>
      <c r="B68" s="71">
        <v>408</v>
      </c>
      <c r="C68" s="103" t="s">
        <v>168</v>
      </c>
      <c r="D68" s="104" t="s">
        <v>50</v>
      </c>
      <c r="E68" s="297" t="s">
        <v>169</v>
      </c>
      <c r="F68" s="297"/>
      <c r="G68" s="79">
        <f t="shared" si="35"/>
        <v>245.8</v>
      </c>
      <c r="H68" s="79">
        <f t="shared" si="35"/>
        <v>13.2</v>
      </c>
      <c r="I68" s="9"/>
      <c r="J68" s="15"/>
      <c r="K68" s="30"/>
      <c r="L68" s="33">
        <v>245.8</v>
      </c>
      <c r="M68" s="33">
        <v>13.2</v>
      </c>
      <c r="N68" s="18"/>
      <c r="O68" s="3"/>
      <c r="P68" s="2"/>
      <c r="Q68" s="2"/>
      <c r="R68" s="2"/>
    </row>
    <row r="69" spans="1:18" ht="105" customHeight="1">
      <c r="A69" s="363"/>
      <c r="B69" s="71">
        <v>409</v>
      </c>
      <c r="C69" s="170" t="s">
        <v>170</v>
      </c>
      <c r="D69" s="104" t="s">
        <v>50</v>
      </c>
      <c r="E69" s="297" t="s">
        <v>169</v>
      </c>
      <c r="F69" s="297"/>
      <c r="G69" s="79">
        <f t="shared" si="35"/>
        <v>385.5</v>
      </c>
      <c r="H69" s="79">
        <f t="shared" si="35"/>
        <v>13.2</v>
      </c>
      <c r="I69" s="9"/>
      <c r="J69" s="15"/>
      <c r="K69" s="30"/>
      <c r="L69" s="33">
        <v>385.5</v>
      </c>
      <c r="M69" s="33">
        <v>13.2</v>
      </c>
      <c r="N69" s="18"/>
      <c r="O69" s="3"/>
      <c r="P69" s="2"/>
      <c r="Q69" s="2"/>
      <c r="R69" s="2"/>
    </row>
    <row r="70" spans="1:18" ht="52.5" customHeight="1">
      <c r="A70" s="363"/>
      <c r="B70" s="84">
        <v>410</v>
      </c>
      <c r="C70" s="105" t="s">
        <v>140</v>
      </c>
      <c r="D70" s="85" t="s">
        <v>55</v>
      </c>
      <c r="E70" s="278" t="s">
        <v>171</v>
      </c>
      <c r="F70" s="278"/>
      <c r="G70" s="79">
        <f t="shared" si="35"/>
        <v>770</v>
      </c>
      <c r="H70" s="79">
        <f t="shared" si="35"/>
        <v>84.7</v>
      </c>
      <c r="I70" s="9"/>
      <c r="J70" s="15"/>
      <c r="K70" s="30"/>
      <c r="L70" s="32">
        <v>770</v>
      </c>
      <c r="M70" s="28">
        <v>84.7</v>
      </c>
      <c r="N70" s="18"/>
      <c r="O70" s="3"/>
      <c r="P70" s="2"/>
      <c r="Q70" s="2"/>
      <c r="R70" s="2"/>
    </row>
    <row r="71" spans="1:18" ht="40.5" customHeight="1">
      <c r="A71" s="363"/>
      <c r="B71" s="84">
        <v>411</v>
      </c>
      <c r="C71" s="106" t="s">
        <v>23</v>
      </c>
      <c r="D71" s="85" t="s">
        <v>24</v>
      </c>
      <c r="E71" s="278" t="s">
        <v>138</v>
      </c>
      <c r="F71" s="278"/>
      <c r="G71" s="79">
        <f t="shared" si="35"/>
        <v>69042.461355932202</v>
      </c>
      <c r="H71" s="79">
        <f t="shared" si="35"/>
        <v>7594.6707491525422</v>
      </c>
      <c r="I71" s="9"/>
      <c r="J71" s="15"/>
      <c r="K71" s="30"/>
      <c r="L71" s="32">
        <v>69042.461355932202</v>
      </c>
      <c r="M71" s="28">
        <v>7594.6707491525422</v>
      </c>
      <c r="N71" s="18"/>
      <c r="O71" s="3"/>
      <c r="P71" s="2"/>
      <c r="Q71" s="2"/>
      <c r="R71" s="2"/>
    </row>
    <row r="72" spans="1:18" ht="30.75" customHeight="1">
      <c r="A72" s="363"/>
      <c r="B72" s="84">
        <v>412</v>
      </c>
      <c r="C72" s="99" t="s">
        <v>25</v>
      </c>
      <c r="D72" s="100" t="s">
        <v>20</v>
      </c>
      <c r="E72" s="294" t="s">
        <v>89</v>
      </c>
      <c r="F72" s="294"/>
      <c r="G72" s="79">
        <f t="shared" si="35"/>
        <v>158.4</v>
      </c>
      <c r="H72" s="79">
        <f t="shared" si="35"/>
        <v>17.423999999999999</v>
      </c>
      <c r="I72" s="9"/>
      <c r="J72" s="15"/>
      <c r="K72" s="30"/>
      <c r="L72" s="32">
        <v>158.4</v>
      </c>
      <c r="M72" s="28">
        <v>17.423999999999999</v>
      </c>
      <c r="N72" s="18"/>
      <c r="O72" s="3"/>
      <c r="P72" s="2"/>
      <c r="Q72" s="3"/>
      <c r="R72" s="2"/>
    </row>
    <row r="73" spans="1:18" ht="71.25" customHeight="1">
      <c r="A73" s="363"/>
      <c r="B73" s="84">
        <v>414</v>
      </c>
      <c r="C73" s="162" t="s">
        <v>172</v>
      </c>
      <c r="D73" s="85" t="s">
        <v>26</v>
      </c>
      <c r="E73" s="278" t="s">
        <v>256</v>
      </c>
      <c r="F73" s="278"/>
      <c r="G73" s="79">
        <f t="shared" si="35"/>
        <v>61870.600000000006</v>
      </c>
      <c r="H73" s="79">
        <f t="shared" si="35"/>
        <v>6805.7660000000005</v>
      </c>
      <c r="I73" s="9"/>
      <c r="J73" s="15"/>
      <c r="K73" s="30"/>
      <c r="L73" s="35">
        <v>61870.600000000006</v>
      </c>
      <c r="M73" s="28">
        <v>6805.7660000000005</v>
      </c>
      <c r="N73" s="18"/>
      <c r="O73" s="3"/>
      <c r="P73" s="2"/>
      <c r="Q73" s="3"/>
      <c r="R73" s="2"/>
    </row>
    <row r="74" spans="1:18" ht="256.5" customHeight="1">
      <c r="A74" s="363"/>
      <c r="B74" s="84">
        <v>415</v>
      </c>
      <c r="C74" s="162" t="s">
        <v>173</v>
      </c>
      <c r="D74" s="85" t="s">
        <v>26</v>
      </c>
      <c r="E74" s="295" t="s">
        <v>174</v>
      </c>
      <c r="F74" s="295"/>
      <c r="G74" s="79"/>
      <c r="H74" s="79"/>
      <c r="I74" s="9"/>
      <c r="J74" s="14"/>
      <c r="K74" s="17"/>
      <c r="L74" s="36"/>
      <c r="M74" s="36"/>
      <c r="N74" s="18"/>
      <c r="O74" s="3"/>
      <c r="P74" s="2"/>
      <c r="Q74" s="3"/>
      <c r="R74" s="2"/>
    </row>
    <row r="75" spans="1:18" ht="15" customHeight="1">
      <c r="A75" s="363"/>
      <c r="B75" s="95" t="s">
        <v>246</v>
      </c>
      <c r="C75" s="90" t="s">
        <v>175</v>
      </c>
      <c r="D75" s="91" t="s">
        <v>5</v>
      </c>
      <c r="E75" s="296"/>
      <c r="F75" s="296"/>
      <c r="G75" s="92">
        <f t="shared" ref="G75:H78" si="37">L75*$I$58</f>
        <v>172327.86</v>
      </c>
      <c r="H75" s="92">
        <f t="shared" si="37"/>
        <v>18956.064599999998</v>
      </c>
      <c r="I75" s="9"/>
      <c r="J75" s="15"/>
      <c r="K75" s="30"/>
      <c r="L75" s="31">
        <v>172327.86</v>
      </c>
      <c r="M75" s="27">
        <f>0.11*L75</f>
        <v>18956.064599999998</v>
      </c>
      <c r="N75" s="18"/>
      <c r="O75" s="3"/>
      <c r="P75" s="2"/>
      <c r="Q75" s="3"/>
      <c r="R75" s="2"/>
    </row>
    <row r="76" spans="1:18" ht="15" customHeight="1">
      <c r="A76" s="363"/>
      <c r="B76" s="95" t="s">
        <v>247</v>
      </c>
      <c r="C76" s="90" t="s">
        <v>176</v>
      </c>
      <c r="D76" s="91" t="s">
        <v>5</v>
      </c>
      <c r="E76" s="296"/>
      <c r="F76" s="296"/>
      <c r="G76" s="92">
        <f t="shared" si="37"/>
        <v>213594.52</v>
      </c>
      <c r="H76" s="92">
        <f t="shared" si="37"/>
        <v>23495.397199999999</v>
      </c>
      <c r="I76" s="9"/>
      <c r="J76" s="15"/>
      <c r="K76" s="30"/>
      <c r="L76" s="31">
        <v>213594.52</v>
      </c>
      <c r="M76" s="27">
        <f t="shared" ref="M76:M77" si="38">0.11*L76</f>
        <v>23495.397199999999</v>
      </c>
      <c r="N76" s="18"/>
      <c r="O76" s="3"/>
      <c r="P76" s="2"/>
      <c r="Q76" s="3"/>
      <c r="R76" s="2"/>
    </row>
    <row r="77" spans="1:18" ht="18.75" customHeight="1">
      <c r="A77" s="363"/>
      <c r="B77" s="95" t="s">
        <v>66</v>
      </c>
      <c r="C77" s="90" t="s">
        <v>177</v>
      </c>
      <c r="D77" s="91" t="s">
        <v>5</v>
      </c>
      <c r="E77" s="296"/>
      <c r="F77" s="296"/>
      <c r="G77" s="92">
        <f t="shared" si="37"/>
        <v>287827.78000000003</v>
      </c>
      <c r="H77" s="92">
        <f t="shared" si="37"/>
        <v>31661.055800000002</v>
      </c>
      <c r="I77" s="9"/>
      <c r="J77" s="15"/>
      <c r="K77" s="30"/>
      <c r="L77" s="31">
        <v>287827.78000000003</v>
      </c>
      <c r="M77" s="27">
        <f t="shared" si="38"/>
        <v>31661.055800000002</v>
      </c>
      <c r="N77" s="18"/>
      <c r="O77" s="3"/>
      <c r="P77" s="2"/>
      <c r="Q77" s="3"/>
      <c r="R77" s="2"/>
    </row>
    <row r="78" spans="1:18" ht="15" customHeight="1">
      <c r="A78" s="363"/>
      <c r="B78" s="95" t="s">
        <v>67</v>
      </c>
      <c r="C78" s="90" t="s">
        <v>178</v>
      </c>
      <c r="D78" s="91" t="s">
        <v>5</v>
      </c>
      <c r="E78" s="296"/>
      <c r="F78" s="296"/>
      <c r="G78" s="92">
        <f t="shared" si="37"/>
        <v>413902.2</v>
      </c>
      <c r="H78" s="92">
        <f t="shared" si="37"/>
        <v>45529.241999999998</v>
      </c>
      <c r="I78" s="9"/>
      <c r="J78" s="15"/>
      <c r="K78" s="30"/>
      <c r="L78" s="31">
        <v>413902.2</v>
      </c>
      <c r="M78" s="27">
        <f>0.11*L78</f>
        <v>45529.241999999998</v>
      </c>
      <c r="N78" s="18"/>
      <c r="O78" s="3"/>
      <c r="P78" s="2"/>
      <c r="Q78" s="3"/>
      <c r="R78" s="2"/>
    </row>
    <row r="79" spans="1:18" ht="312.75" customHeight="1">
      <c r="A79" s="363"/>
      <c r="B79" s="84">
        <v>416</v>
      </c>
      <c r="C79" s="107" t="s">
        <v>179</v>
      </c>
      <c r="D79" s="85" t="s">
        <v>26</v>
      </c>
      <c r="E79" s="298" t="s">
        <v>180</v>
      </c>
      <c r="F79" s="299"/>
      <c r="G79" s="79"/>
      <c r="H79" s="79"/>
      <c r="I79" s="9"/>
      <c r="J79" s="14"/>
      <c r="K79" s="17"/>
      <c r="L79" s="36"/>
      <c r="M79" s="22"/>
      <c r="N79" s="18"/>
      <c r="O79" s="3"/>
      <c r="P79" s="2"/>
      <c r="Q79" s="3"/>
      <c r="R79" s="2"/>
    </row>
    <row r="80" spans="1:18" ht="15.75" customHeight="1">
      <c r="A80" s="363"/>
      <c r="B80" s="95" t="s">
        <v>68</v>
      </c>
      <c r="C80" s="90" t="s">
        <v>181</v>
      </c>
      <c r="D80" s="91" t="s">
        <v>5</v>
      </c>
      <c r="E80" s="296"/>
      <c r="F80" s="296"/>
      <c r="G80" s="92">
        <f t="shared" ref="G80:H83" si="39">L80*$I$58</f>
        <v>261766.66</v>
      </c>
      <c r="H80" s="92">
        <f t="shared" si="39"/>
        <v>28794.332600000002</v>
      </c>
      <c r="I80" s="9"/>
      <c r="J80" s="15"/>
      <c r="K80" s="30"/>
      <c r="L80" s="31">
        <v>261766.66</v>
      </c>
      <c r="M80" s="27">
        <f>0.11*L80</f>
        <v>28794.332600000002</v>
      </c>
      <c r="N80" s="18"/>
      <c r="O80" s="3"/>
      <c r="P80" s="2"/>
      <c r="Q80" s="3"/>
      <c r="R80" s="2"/>
    </row>
    <row r="81" spans="1:18" ht="15.75" customHeight="1">
      <c r="A81" s="363"/>
      <c r="B81" s="95" t="s">
        <v>69</v>
      </c>
      <c r="C81" s="90" t="s">
        <v>182</v>
      </c>
      <c r="D81" s="91" t="s">
        <v>5</v>
      </c>
      <c r="E81" s="296"/>
      <c r="F81" s="296"/>
      <c r="G81" s="92">
        <f t="shared" si="39"/>
        <v>278142</v>
      </c>
      <c r="H81" s="92">
        <f t="shared" si="39"/>
        <v>30595.62</v>
      </c>
      <c r="I81" s="9"/>
      <c r="J81" s="15"/>
      <c r="K81" s="30"/>
      <c r="L81" s="31">
        <v>278142</v>
      </c>
      <c r="M81" s="27">
        <f t="shared" ref="M81:M82" si="40">0.11*L81</f>
        <v>30595.62</v>
      </c>
      <c r="N81" s="18"/>
      <c r="O81" s="3"/>
      <c r="P81" s="2"/>
      <c r="Q81" s="3"/>
      <c r="R81" s="2"/>
    </row>
    <row r="82" spans="1:18" ht="15.75" customHeight="1">
      <c r="A82" s="363"/>
      <c r="B82" s="95" t="s">
        <v>70</v>
      </c>
      <c r="C82" s="90" t="s">
        <v>183</v>
      </c>
      <c r="D82" s="91" t="s">
        <v>5</v>
      </c>
      <c r="E82" s="296"/>
      <c r="F82" s="296"/>
      <c r="G82" s="92">
        <f t="shared" si="39"/>
        <v>353860.55</v>
      </c>
      <c r="H82" s="92">
        <f t="shared" si="39"/>
        <v>38924.660499999998</v>
      </c>
      <c r="I82" s="9"/>
      <c r="J82" s="15"/>
      <c r="K82" s="30"/>
      <c r="L82" s="31">
        <v>353860.55</v>
      </c>
      <c r="M82" s="27">
        <f t="shared" si="40"/>
        <v>38924.660499999998</v>
      </c>
      <c r="N82" s="18"/>
      <c r="O82" s="3"/>
      <c r="P82" s="2"/>
      <c r="Q82" s="3"/>
      <c r="R82" s="2"/>
    </row>
    <row r="83" spans="1:18" ht="15" customHeight="1">
      <c r="A83" s="363"/>
      <c r="B83" s="95" t="s">
        <v>71</v>
      </c>
      <c r="C83" s="90" t="s">
        <v>178</v>
      </c>
      <c r="D83" s="91" t="s">
        <v>5</v>
      </c>
      <c r="E83" s="296"/>
      <c r="F83" s="296"/>
      <c r="G83" s="92">
        <f t="shared" si="39"/>
        <v>557576.65999999992</v>
      </c>
      <c r="H83" s="92">
        <f t="shared" si="39"/>
        <v>61333.432599999993</v>
      </c>
      <c r="I83" s="9"/>
      <c r="J83" s="15"/>
      <c r="K83" s="30"/>
      <c r="L83" s="31">
        <v>557576.65999999992</v>
      </c>
      <c r="M83" s="27">
        <f>0.11*L83</f>
        <v>61333.432599999993</v>
      </c>
      <c r="N83" s="18"/>
      <c r="O83" s="3"/>
      <c r="P83" s="2"/>
      <c r="Q83" s="3"/>
      <c r="R83" s="2"/>
    </row>
    <row r="84" spans="1:18" ht="248.25" customHeight="1">
      <c r="A84" s="363"/>
      <c r="B84" s="84">
        <v>417</v>
      </c>
      <c r="C84" s="107" t="s">
        <v>248</v>
      </c>
      <c r="D84" s="85" t="s">
        <v>26</v>
      </c>
      <c r="E84" s="295" t="s">
        <v>184</v>
      </c>
      <c r="F84" s="295"/>
      <c r="G84" s="79"/>
      <c r="H84" s="79"/>
      <c r="I84" s="9"/>
      <c r="J84" s="14"/>
      <c r="K84" s="17"/>
      <c r="L84" s="36"/>
      <c r="M84" s="22"/>
      <c r="N84" s="18"/>
      <c r="O84" s="3"/>
      <c r="P84" s="2"/>
      <c r="Q84" s="3"/>
      <c r="R84" s="2"/>
    </row>
    <row r="85" spans="1:18" ht="15.75" customHeight="1">
      <c r="A85" s="363"/>
      <c r="B85" s="95" t="s">
        <v>249</v>
      </c>
      <c r="C85" s="90" t="s">
        <v>185</v>
      </c>
      <c r="D85" s="91" t="s">
        <v>5</v>
      </c>
      <c r="E85" s="296"/>
      <c r="F85" s="296"/>
      <c r="G85" s="92">
        <f t="shared" ref="G85:H88" si="41">L85*$I$58</f>
        <v>138342.47</v>
      </c>
      <c r="H85" s="92">
        <f t="shared" si="41"/>
        <v>15217.671700000001</v>
      </c>
      <c r="I85" s="9"/>
      <c r="J85" s="15"/>
      <c r="K85" s="30"/>
      <c r="L85" s="31">
        <v>138342.47</v>
      </c>
      <c r="M85" s="27">
        <f>0.11*L85</f>
        <v>15217.671700000001</v>
      </c>
      <c r="N85" s="18"/>
      <c r="O85" s="3"/>
      <c r="P85" s="2"/>
      <c r="Q85" s="3"/>
      <c r="R85" s="2"/>
    </row>
    <row r="86" spans="1:18" ht="15.75" customHeight="1">
      <c r="A86" s="363"/>
      <c r="B86" s="95" t="s">
        <v>72</v>
      </c>
      <c r="C86" s="90" t="s">
        <v>186</v>
      </c>
      <c r="D86" s="91" t="s">
        <v>5</v>
      </c>
      <c r="E86" s="296"/>
      <c r="F86" s="296"/>
      <c r="G86" s="92">
        <f t="shared" si="41"/>
        <v>154717.81</v>
      </c>
      <c r="H86" s="92">
        <f t="shared" si="41"/>
        <v>17018.9591</v>
      </c>
      <c r="I86" s="9"/>
      <c r="J86" s="15"/>
      <c r="K86" s="30"/>
      <c r="L86" s="31">
        <v>154717.81</v>
      </c>
      <c r="M86" s="27">
        <f t="shared" ref="M86:M87" si="42">0.11*L86</f>
        <v>17018.9591</v>
      </c>
      <c r="N86" s="18"/>
      <c r="O86" s="3"/>
      <c r="P86" s="2"/>
      <c r="Q86" s="3"/>
      <c r="R86" s="2"/>
    </row>
    <row r="87" spans="1:18" ht="15.75" customHeight="1">
      <c r="A87" s="363"/>
      <c r="B87" s="95" t="s">
        <v>250</v>
      </c>
      <c r="C87" s="90" t="s">
        <v>187</v>
      </c>
      <c r="D87" s="91" t="s">
        <v>5</v>
      </c>
      <c r="E87" s="296"/>
      <c r="F87" s="296"/>
      <c r="G87" s="92">
        <f t="shared" si="41"/>
        <v>230436.36</v>
      </c>
      <c r="H87" s="92">
        <f t="shared" si="41"/>
        <v>25347.999599999999</v>
      </c>
      <c r="I87" s="9"/>
      <c r="J87" s="15"/>
      <c r="K87" s="30"/>
      <c r="L87" s="31">
        <v>230436.36</v>
      </c>
      <c r="M87" s="27">
        <f t="shared" si="42"/>
        <v>25347.999599999999</v>
      </c>
      <c r="N87" s="18"/>
      <c r="O87" s="3"/>
      <c r="P87" s="2"/>
      <c r="Q87" s="3"/>
      <c r="R87" s="2"/>
    </row>
    <row r="88" spans="1:18" ht="15.75" customHeight="1">
      <c r="A88" s="363"/>
      <c r="B88" s="95" t="s">
        <v>73</v>
      </c>
      <c r="C88" s="90" t="s">
        <v>178</v>
      </c>
      <c r="D88" s="91" t="s">
        <v>5</v>
      </c>
      <c r="E88" s="296"/>
      <c r="F88" s="296"/>
      <c r="G88" s="92">
        <f t="shared" si="41"/>
        <v>353956.09</v>
      </c>
      <c r="H88" s="92">
        <f t="shared" si="41"/>
        <v>38935.169900000001</v>
      </c>
      <c r="I88" s="9"/>
      <c r="J88" s="15"/>
      <c r="K88" s="30"/>
      <c r="L88" s="31">
        <v>353956.09</v>
      </c>
      <c r="M88" s="27">
        <f>0.11*L88</f>
        <v>38935.169900000001</v>
      </c>
      <c r="N88" s="18"/>
      <c r="O88" s="3"/>
      <c r="P88" s="2"/>
      <c r="Q88" s="3"/>
      <c r="R88" s="2"/>
    </row>
    <row r="89" spans="1:18" ht="39.75" customHeight="1">
      <c r="A89" s="363"/>
      <c r="B89" s="84">
        <v>418</v>
      </c>
      <c r="C89" s="106" t="s">
        <v>122</v>
      </c>
      <c r="D89" s="85" t="s">
        <v>20</v>
      </c>
      <c r="E89" s="301" t="s">
        <v>90</v>
      </c>
      <c r="F89" s="301"/>
      <c r="G89" s="79"/>
      <c r="H89" s="79"/>
      <c r="I89" s="9"/>
      <c r="J89" s="14"/>
      <c r="K89" s="17"/>
      <c r="L89" s="32"/>
      <c r="M89" s="32"/>
      <c r="N89" s="18"/>
      <c r="O89" s="3"/>
      <c r="P89" s="2"/>
      <c r="Q89" s="2"/>
      <c r="R89" s="2"/>
    </row>
    <row r="90" spans="1:18" ht="44.25">
      <c r="A90" s="363"/>
      <c r="B90" s="108" t="s">
        <v>74</v>
      </c>
      <c r="C90" s="90" t="s">
        <v>188</v>
      </c>
      <c r="D90" s="91" t="s">
        <v>20</v>
      </c>
      <c r="E90" s="296"/>
      <c r="F90" s="296"/>
      <c r="G90" s="92">
        <f t="shared" ref="G90:H91" si="43">L90*$I$58</f>
        <v>212.88220000000001</v>
      </c>
      <c r="H90" s="92">
        <f t="shared" si="43"/>
        <v>23.417042000000002</v>
      </c>
      <c r="I90" s="9"/>
      <c r="J90" s="15"/>
      <c r="K90" s="30"/>
      <c r="L90" s="34">
        <v>212.88220000000001</v>
      </c>
      <c r="M90" s="28">
        <v>23.417042000000002</v>
      </c>
      <c r="N90" s="18"/>
      <c r="O90" s="3"/>
      <c r="P90" s="2"/>
      <c r="Q90" s="2"/>
      <c r="R90" s="2"/>
    </row>
    <row r="91" spans="1:18" ht="28.5">
      <c r="A91" s="363"/>
      <c r="B91" s="108" t="s">
        <v>251</v>
      </c>
      <c r="C91" s="90" t="s">
        <v>189</v>
      </c>
      <c r="D91" s="91" t="s">
        <v>20</v>
      </c>
      <c r="E91" s="296"/>
      <c r="F91" s="296"/>
      <c r="G91" s="92">
        <f t="shared" si="43"/>
        <v>974.52220000000011</v>
      </c>
      <c r="H91" s="92">
        <f t="shared" si="43"/>
        <v>107.19744200000001</v>
      </c>
      <c r="I91" s="9"/>
      <c r="J91" s="15"/>
      <c r="K91" s="30"/>
      <c r="L91" s="34">
        <v>974.52220000000011</v>
      </c>
      <c r="M91" s="28">
        <v>107.19744200000001</v>
      </c>
      <c r="N91" s="18"/>
      <c r="O91" s="3"/>
      <c r="P91" s="2"/>
      <c r="Q91" s="2"/>
      <c r="R91" s="2"/>
    </row>
    <row r="92" spans="1:18" ht="67.5" customHeight="1">
      <c r="A92" s="363"/>
      <c r="B92" s="81">
        <v>419</v>
      </c>
      <c r="C92" s="171" t="s">
        <v>107</v>
      </c>
      <c r="D92" s="83" t="s">
        <v>7</v>
      </c>
      <c r="E92" s="307" t="s">
        <v>121</v>
      </c>
      <c r="F92" s="308"/>
      <c r="G92" s="79">
        <f>L92*$I$58</f>
        <v>2811</v>
      </c>
      <c r="H92" s="79">
        <f t="shared" ref="H92" si="44">M92*$I$58</f>
        <v>309.20999999999998</v>
      </c>
      <c r="I92" s="9"/>
      <c r="J92" s="15"/>
      <c r="K92" s="30"/>
      <c r="L92" s="34">
        <v>2811</v>
      </c>
      <c r="M92" s="28">
        <f>L92*0.11</f>
        <v>309.20999999999998</v>
      </c>
      <c r="N92" s="18"/>
      <c r="O92" s="3"/>
      <c r="P92" s="2"/>
      <c r="Q92" s="2"/>
      <c r="R92" s="2"/>
    </row>
    <row r="93" spans="1:18" ht="29.25" customHeight="1">
      <c r="A93" s="363"/>
      <c r="B93" s="84">
        <v>420</v>
      </c>
      <c r="C93" s="106" t="s">
        <v>33</v>
      </c>
      <c r="D93" s="85" t="s">
        <v>20</v>
      </c>
      <c r="E93" s="304" t="s">
        <v>19</v>
      </c>
      <c r="F93" s="304"/>
      <c r="G93" s="79"/>
      <c r="H93" s="79"/>
      <c r="I93" s="9"/>
      <c r="J93" s="14"/>
      <c r="K93" s="17"/>
      <c r="L93" s="37"/>
      <c r="M93" s="37"/>
      <c r="N93" s="18"/>
      <c r="O93" s="3"/>
      <c r="P93" s="2"/>
      <c r="Q93" s="3"/>
      <c r="R93" s="2"/>
    </row>
    <row r="94" spans="1:18" ht="81.75" customHeight="1">
      <c r="A94" s="363"/>
      <c r="B94" s="109" t="s">
        <v>108</v>
      </c>
      <c r="C94" s="172" t="s">
        <v>190</v>
      </c>
      <c r="D94" s="91" t="s">
        <v>20</v>
      </c>
      <c r="E94" s="305" t="s">
        <v>191</v>
      </c>
      <c r="F94" s="305"/>
      <c r="G94" s="92">
        <f t="shared" ref="G94:G102" si="45">L94*$I$58</f>
        <v>130.74</v>
      </c>
      <c r="H94" s="92">
        <f t="shared" ref="H94:H102" si="46">M94*$I$58</f>
        <v>14.381400000000001</v>
      </c>
      <c r="I94" s="9"/>
      <c r="J94" s="15"/>
      <c r="K94" s="30"/>
      <c r="L94" s="31">
        <v>130.74</v>
      </c>
      <c r="M94" s="27">
        <f>0.11*L94</f>
        <v>14.381400000000001</v>
      </c>
      <c r="N94" s="18"/>
      <c r="O94" s="3"/>
      <c r="P94" s="2"/>
      <c r="Q94" s="3"/>
      <c r="R94" s="2"/>
    </row>
    <row r="95" spans="1:18" ht="39.75" customHeight="1">
      <c r="A95" s="363"/>
      <c r="B95" s="109" t="s">
        <v>109</v>
      </c>
      <c r="C95" s="173" t="s">
        <v>192</v>
      </c>
      <c r="D95" s="91" t="s">
        <v>20</v>
      </c>
      <c r="E95" s="306" t="s">
        <v>193</v>
      </c>
      <c r="F95" s="305"/>
      <c r="G95" s="92">
        <f t="shared" si="45"/>
        <v>102</v>
      </c>
      <c r="H95" s="92">
        <f t="shared" si="46"/>
        <v>10.199999999999999</v>
      </c>
      <c r="I95" s="9"/>
      <c r="J95" s="15"/>
      <c r="K95" s="30"/>
      <c r="L95" s="34">
        <v>102</v>
      </c>
      <c r="M95" s="28">
        <v>10.199999999999999</v>
      </c>
      <c r="N95" s="18"/>
      <c r="O95" s="3"/>
      <c r="P95" s="2"/>
      <c r="Q95" s="3"/>
      <c r="R95" s="2"/>
    </row>
    <row r="96" spans="1:18" ht="56.25" customHeight="1">
      <c r="A96" s="363"/>
      <c r="B96" s="109" t="s">
        <v>110</v>
      </c>
      <c r="C96" s="111" t="s">
        <v>52</v>
      </c>
      <c r="D96" s="91" t="s">
        <v>53</v>
      </c>
      <c r="E96" s="300" t="s">
        <v>194</v>
      </c>
      <c r="F96" s="300"/>
      <c r="G96" s="92">
        <f t="shared" si="45"/>
        <v>122.85000000000001</v>
      </c>
      <c r="H96" s="92">
        <f t="shared" si="46"/>
        <v>13.513500000000001</v>
      </c>
      <c r="I96" s="9"/>
      <c r="J96" s="15"/>
      <c r="K96" s="30"/>
      <c r="L96" s="38">
        <v>122.85000000000001</v>
      </c>
      <c r="M96" s="39">
        <f>0.11*L96</f>
        <v>13.513500000000001</v>
      </c>
      <c r="N96" s="18"/>
      <c r="O96" s="3"/>
      <c r="P96" s="2"/>
      <c r="Q96" s="3"/>
      <c r="R96" s="2"/>
    </row>
    <row r="97" spans="1:18" ht="147" customHeight="1">
      <c r="A97" s="363"/>
      <c r="B97" s="84">
        <v>422</v>
      </c>
      <c r="C97" s="112" t="s">
        <v>195</v>
      </c>
      <c r="D97" s="113" t="s">
        <v>49</v>
      </c>
      <c r="E97" s="301" t="s">
        <v>91</v>
      </c>
      <c r="F97" s="301"/>
      <c r="G97" s="79">
        <f t="shared" si="45"/>
        <v>531.5</v>
      </c>
      <c r="H97" s="79">
        <f t="shared" si="46"/>
        <v>33</v>
      </c>
      <c r="I97" s="9"/>
      <c r="J97" s="15"/>
      <c r="K97" s="30"/>
      <c r="L97" s="33">
        <v>531.5</v>
      </c>
      <c r="M97" s="33">
        <v>33</v>
      </c>
      <c r="N97" s="18"/>
      <c r="O97" s="3"/>
      <c r="P97" s="2"/>
      <c r="Q97" s="2"/>
      <c r="R97" s="2"/>
    </row>
    <row r="98" spans="1:18" ht="135.75" customHeight="1">
      <c r="A98" s="363"/>
      <c r="B98" s="84">
        <v>423</v>
      </c>
      <c r="C98" s="114" t="s">
        <v>34</v>
      </c>
      <c r="D98" s="115" t="s">
        <v>252</v>
      </c>
      <c r="E98" s="302" t="s">
        <v>97</v>
      </c>
      <c r="F98" s="302"/>
      <c r="G98" s="79">
        <f t="shared" si="45"/>
        <v>190125</v>
      </c>
      <c r="H98" s="79">
        <f t="shared" si="46"/>
        <v>20913.75</v>
      </c>
      <c r="I98" s="9"/>
      <c r="J98" s="15"/>
      <c r="K98" s="30"/>
      <c r="L98" s="31">
        <v>190125</v>
      </c>
      <c r="M98" s="27">
        <f t="shared" ref="M98:M100" si="47">0.11*L98</f>
        <v>20913.75</v>
      </c>
      <c r="N98" s="18"/>
      <c r="O98" s="3"/>
      <c r="P98" s="2"/>
      <c r="Q98" s="3"/>
      <c r="R98" s="2"/>
    </row>
    <row r="99" spans="1:18" ht="141.75" customHeight="1">
      <c r="A99" s="363"/>
      <c r="B99" s="84">
        <v>424</v>
      </c>
      <c r="C99" s="116" t="s">
        <v>35</v>
      </c>
      <c r="D99" s="117" t="s">
        <v>27</v>
      </c>
      <c r="E99" s="221" t="s">
        <v>98</v>
      </c>
      <c r="F99" s="221"/>
      <c r="G99" s="79">
        <f t="shared" si="45"/>
        <v>91090.23</v>
      </c>
      <c r="H99" s="79">
        <f t="shared" si="46"/>
        <v>10019.925299999999</v>
      </c>
      <c r="I99" s="9"/>
      <c r="J99" s="15"/>
      <c r="K99" s="30"/>
      <c r="L99" s="31">
        <v>91090.23</v>
      </c>
      <c r="M99" s="27">
        <f t="shared" si="47"/>
        <v>10019.925299999999</v>
      </c>
      <c r="N99" s="18"/>
      <c r="O99" s="3"/>
      <c r="P99" s="2"/>
      <c r="Q99" s="3"/>
      <c r="R99" s="2"/>
    </row>
    <row r="100" spans="1:18" ht="15" customHeight="1">
      <c r="A100" s="363"/>
      <c r="B100" s="109" t="s">
        <v>111</v>
      </c>
      <c r="C100" s="110" t="s">
        <v>36</v>
      </c>
      <c r="D100" s="91"/>
      <c r="E100" s="343"/>
      <c r="F100" s="343"/>
      <c r="G100" s="92">
        <f t="shared" si="45"/>
        <v>91090.23</v>
      </c>
      <c r="H100" s="92">
        <f t="shared" si="46"/>
        <v>10019.925299999999</v>
      </c>
      <c r="I100" s="9"/>
      <c r="J100" s="15"/>
      <c r="K100" s="30"/>
      <c r="L100" s="31">
        <v>91090.23</v>
      </c>
      <c r="M100" s="27">
        <f t="shared" si="47"/>
        <v>10019.925299999999</v>
      </c>
      <c r="N100" s="18"/>
      <c r="O100" s="3"/>
      <c r="P100" s="2"/>
      <c r="Q100" s="3"/>
      <c r="R100" s="2"/>
    </row>
    <row r="101" spans="1:18" ht="15" customHeight="1">
      <c r="A101" s="363"/>
      <c r="B101" s="109" t="s">
        <v>112</v>
      </c>
      <c r="C101" s="110" t="s">
        <v>37</v>
      </c>
      <c r="D101" s="91"/>
      <c r="E101" s="343"/>
      <c r="F101" s="343"/>
      <c r="G101" s="92">
        <f t="shared" si="45"/>
        <v>40500</v>
      </c>
      <c r="H101" s="92">
        <f t="shared" si="46"/>
        <v>4455</v>
      </c>
      <c r="I101" s="9"/>
      <c r="J101" s="15"/>
      <c r="K101" s="30"/>
      <c r="L101" s="19">
        <v>40500</v>
      </c>
      <c r="M101" s="20">
        <f>0.11*L101</f>
        <v>4455</v>
      </c>
      <c r="N101" s="18"/>
      <c r="O101" s="3"/>
      <c r="P101" s="2"/>
      <c r="Q101" s="3"/>
      <c r="R101" s="2"/>
    </row>
    <row r="102" spans="1:18" ht="160.5" customHeight="1">
      <c r="A102" s="364"/>
      <c r="B102" s="84">
        <v>425</v>
      </c>
      <c r="C102" s="116" t="s">
        <v>44</v>
      </c>
      <c r="D102" s="117" t="s">
        <v>45</v>
      </c>
      <c r="E102" s="221" t="s">
        <v>196</v>
      </c>
      <c r="F102" s="221"/>
      <c r="G102" s="79">
        <f t="shared" si="45"/>
        <v>1200</v>
      </c>
      <c r="H102" s="79">
        <f t="shared" si="46"/>
        <v>120</v>
      </c>
      <c r="I102" s="9"/>
      <c r="J102" s="15"/>
      <c r="K102" s="30"/>
      <c r="L102" s="19">
        <v>1200</v>
      </c>
      <c r="M102" s="20">
        <v>120</v>
      </c>
      <c r="N102" s="18"/>
      <c r="O102" s="3"/>
      <c r="P102" s="2"/>
      <c r="Q102" s="2"/>
      <c r="R102" s="2"/>
    </row>
    <row r="103" spans="1:18" ht="64.5" customHeight="1">
      <c r="A103" s="186"/>
      <c r="B103" s="84">
        <v>426</v>
      </c>
      <c r="C103" s="116" t="s">
        <v>269</v>
      </c>
      <c r="D103" s="117" t="s">
        <v>10</v>
      </c>
      <c r="E103" s="221" t="s">
        <v>265</v>
      </c>
      <c r="F103" s="221"/>
      <c r="G103" s="79">
        <f t="shared" ref="G103:G104" si="48">L103*$I$58</f>
        <v>112</v>
      </c>
      <c r="H103" s="79">
        <f t="shared" ref="H103:H104" si="49">M103*$I$58</f>
        <v>0</v>
      </c>
      <c r="I103" s="187"/>
      <c r="J103" s="188"/>
      <c r="K103" s="30"/>
      <c r="L103" s="19">
        <v>112</v>
      </c>
      <c r="M103" s="20">
        <v>0</v>
      </c>
      <c r="N103" s="18"/>
      <c r="O103" s="3"/>
      <c r="P103" s="2"/>
      <c r="Q103" s="2"/>
      <c r="R103" s="2"/>
    </row>
    <row r="104" spans="1:18" ht="64.5" customHeight="1">
      <c r="A104" s="186"/>
      <c r="B104" s="109" t="s">
        <v>266</v>
      </c>
      <c r="C104" s="110" t="s">
        <v>267</v>
      </c>
      <c r="D104" s="185" t="s">
        <v>53</v>
      </c>
      <c r="E104" s="221" t="s">
        <v>268</v>
      </c>
      <c r="F104" s="221"/>
      <c r="G104" s="92">
        <f t="shared" si="48"/>
        <v>15.67</v>
      </c>
      <c r="H104" s="92">
        <f t="shared" si="49"/>
        <v>0</v>
      </c>
      <c r="I104" s="187"/>
      <c r="J104" s="188"/>
      <c r="K104" s="30"/>
      <c r="L104" s="19">
        <v>15.67</v>
      </c>
      <c r="M104" s="20">
        <v>0</v>
      </c>
      <c r="N104" s="18"/>
      <c r="O104" s="3"/>
      <c r="P104" s="2"/>
      <c r="Q104" s="2"/>
      <c r="R104" s="2"/>
    </row>
    <row r="105" spans="1:18" ht="20.45" customHeight="1">
      <c r="A105" s="186"/>
      <c r="B105" s="358"/>
      <c r="C105" s="359"/>
      <c r="D105" s="359"/>
      <c r="E105" s="359"/>
      <c r="F105" s="359"/>
      <c r="G105" s="359"/>
      <c r="H105" s="360"/>
      <c r="I105" s="187"/>
      <c r="J105" s="188"/>
      <c r="K105" s="30"/>
      <c r="L105" s="19"/>
      <c r="M105" s="20"/>
      <c r="N105" s="18"/>
      <c r="O105" s="3"/>
      <c r="P105" s="2"/>
      <c r="Q105" s="2"/>
      <c r="R105" s="2"/>
    </row>
    <row r="106" spans="1:18" ht="22.5" customHeight="1">
      <c r="A106" s="186"/>
      <c r="B106" s="350" t="s">
        <v>276</v>
      </c>
      <c r="C106" s="351"/>
      <c r="D106" s="351"/>
      <c r="E106" s="351"/>
      <c r="F106" s="352"/>
      <c r="G106" s="346" t="s">
        <v>136</v>
      </c>
      <c r="H106" s="347"/>
      <c r="I106" s="187"/>
      <c r="J106" s="188"/>
      <c r="K106" s="30"/>
      <c r="L106" s="19"/>
      <c r="M106" s="20"/>
      <c r="N106" s="18"/>
      <c r="O106" s="3"/>
      <c r="P106" s="2"/>
      <c r="Q106" s="2"/>
      <c r="R106" s="2"/>
    </row>
    <row r="107" spans="1:18" ht="18.600000000000001" customHeight="1">
      <c r="A107" s="186"/>
      <c r="B107" s="353"/>
      <c r="C107" s="354"/>
      <c r="D107" s="354"/>
      <c r="E107" s="354"/>
      <c r="F107" s="355"/>
      <c r="G107" s="348">
        <v>1</v>
      </c>
      <c r="H107" s="349"/>
      <c r="I107" s="356">
        <f>G107</f>
        <v>1</v>
      </c>
      <c r="J107" s="357"/>
      <c r="K107" s="30"/>
      <c r="L107" s="19"/>
      <c r="M107" s="20"/>
      <c r="N107" s="18"/>
      <c r="O107" s="3"/>
      <c r="P107" s="2"/>
      <c r="Q107" s="2"/>
      <c r="R107" s="2"/>
    </row>
    <row r="108" spans="1:18" ht="32.450000000000003" customHeight="1">
      <c r="A108" s="186"/>
      <c r="B108" s="194">
        <v>807</v>
      </c>
      <c r="C108" s="105" t="s">
        <v>272</v>
      </c>
      <c r="D108" s="102"/>
      <c r="E108" s="312" t="s">
        <v>281</v>
      </c>
      <c r="F108" s="312"/>
      <c r="G108" s="200"/>
      <c r="H108" s="201"/>
      <c r="I108" s="199"/>
      <c r="J108" s="199"/>
      <c r="K108" s="30"/>
      <c r="L108" s="19"/>
      <c r="M108" s="20"/>
      <c r="N108" s="18"/>
      <c r="O108" s="3"/>
      <c r="P108" s="2"/>
      <c r="Q108" s="2"/>
      <c r="R108" s="2"/>
    </row>
    <row r="109" spans="1:18" ht="73.900000000000006" customHeight="1">
      <c r="A109" s="186"/>
      <c r="B109" s="195" t="s">
        <v>273</v>
      </c>
      <c r="C109" s="196" t="s">
        <v>282</v>
      </c>
      <c r="D109" s="197" t="s">
        <v>21</v>
      </c>
      <c r="E109" s="309" t="s">
        <v>277</v>
      </c>
      <c r="F109" s="310"/>
      <c r="G109" s="198">
        <f>L109*$I$107</f>
        <v>565</v>
      </c>
      <c r="H109" s="198">
        <f t="shared" ref="H109" si="50">M109*$I$58</f>
        <v>0</v>
      </c>
      <c r="I109" s="187"/>
      <c r="J109" s="188"/>
      <c r="K109" s="30"/>
      <c r="L109" s="19">
        <v>565</v>
      </c>
      <c r="M109" s="20">
        <v>0</v>
      </c>
      <c r="N109" s="18"/>
      <c r="O109" s="3"/>
      <c r="P109" s="2"/>
      <c r="Q109" s="2"/>
      <c r="R109" s="2"/>
    </row>
    <row r="110" spans="1:18" ht="163.9" customHeight="1">
      <c r="A110" s="186"/>
      <c r="B110" s="195" t="s">
        <v>274</v>
      </c>
      <c r="C110" s="196" t="s">
        <v>283</v>
      </c>
      <c r="D110" s="197" t="s">
        <v>21</v>
      </c>
      <c r="E110" s="311" t="s">
        <v>280</v>
      </c>
      <c r="F110" s="311"/>
      <c r="G110" s="198">
        <f t="shared" ref="G110:G111" si="51">L110*$I$107</f>
        <v>2000</v>
      </c>
      <c r="H110" s="198">
        <f t="shared" ref="H110:H111" si="52">M110*$I$58</f>
        <v>220</v>
      </c>
      <c r="I110" s="187"/>
      <c r="J110" s="188"/>
      <c r="K110" s="30"/>
      <c r="L110" s="19">
        <v>2000</v>
      </c>
      <c r="M110" s="20">
        <v>220</v>
      </c>
      <c r="N110" s="18"/>
      <c r="O110" s="3"/>
      <c r="P110" s="2"/>
      <c r="Q110" s="2"/>
      <c r="R110" s="2"/>
    </row>
    <row r="111" spans="1:18" ht="220.15" customHeight="1">
      <c r="A111" s="186"/>
      <c r="B111" s="195" t="s">
        <v>275</v>
      </c>
      <c r="C111" s="196" t="s">
        <v>284</v>
      </c>
      <c r="D111" s="197" t="s">
        <v>21</v>
      </c>
      <c r="E111" s="311" t="s">
        <v>279</v>
      </c>
      <c r="F111" s="311"/>
      <c r="G111" s="198">
        <f t="shared" si="51"/>
        <v>4000</v>
      </c>
      <c r="H111" s="198">
        <f t="shared" si="52"/>
        <v>440</v>
      </c>
      <c r="I111" s="187"/>
      <c r="J111" s="188"/>
      <c r="K111" s="30"/>
      <c r="L111" s="19">
        <v>4000</v>
      </c>
      <c r="M111" s="20">
        <v>440</v>
      </c>
      <c r="N111" s="18"/>
      <c r="O111" s="3"/>
      <c r="P111" s="2"/>
      <c r="Q111" s="2"/>
      <c r="R111" s="2"/>
    </row>
    <row r="112" spans="1:18" ht="16.149999999999999" customHeight="1" thickBot="1">
      <c r="A112" s="186"/>
      <c r="B112" s="189"/>
      <c r="C112" s="190"/>
      <c r="D112" s="191"/>
      <c r="E112" s="192"/>
      <c r="F112" s="192"/>
      <c r="G112" s="193"/>
      <c r="H112" s="193"/>
      <c r="I112" s="187"/>
      <c r="J112" s="188"/>
      <c r="K112" s="30"/>
      <c r="L112" s="19"/>
      <c r="M112" s="20"/>
      <c r="N112" s="18"/>
      <c r="O112" s="3"/>
      <c r="P112" s="2"/>
      <c r="Q112" s="2"/>
      <c r="R112" s="2"/>
    </row>
    <row r="113" spans="1:18" ht="17.25" customHeight="1" thickTop="1">
      <c r="A113" s="203" t="s">
        <v>113</v>
      </c>
      <c r="B113" s="204"/>
      <c r="C113" s="204"/>
      <c r="D113" s="204"/>
      <c r="E113" s="204"/>
      <c r="F113" s="205"/>
      <c r="G113" s="209" t="s">
        <v>136</v>
      </c>
      <c r="H113" s="210"/>
      <c r="I113" s="233" t="s">
        <v>86</v>
      </c>
      <c r="J113" s="233"/>
      <c r="K113" s="17"/>
      <c r="N113" s="18"/>
      <c r="O113" s="3"/>
      <c r="P113" s="2"/>
      <c r="Q113" s="2"/>
      <c r="R113" s="2"/>
    </row>
    <row r="114" spans="1:18" ht="15.75" customHeight="1" thickBot="1">
      <c r="A114" s="206"/>
      <c r="B114" s="207"/>
      <c r="C114" s="207"/>
      <c r="D114" s="207"/>
      <c r="E114" s="207"/>
      <c r="F114" s="208"/>
      <c r="G114" s="211">
        <v>1</v>
      </c>
      <c r="H114" s="212"/>
      <c r="I114" s="58">
        <f>G114</f>
        <v>1</v>
      </c>
      <c r="J114" s="4"/>
      <c r="K114" s="17"/>
      <c r="N114" s="18"/>
      <c r="O114" s="3"/>
      <c r="P114" s="2"/>
      <c r="Q114" s="2"/>
      <c r="R114" s="2"/>
    </row>
    <row r="115" spans="1:18" ht="43.5" customHeight="1" thickTop="1">
      <c r="A115" s="365"/>
      <c r="B115" s="181">
        <v>900</v>
      </c>
      <c r="C115" s="183" t="s">
        <v>197</v>
      </c>
      <c r="D115" s="184" t="s">
        <v>11</v>
      </c>
      <c r="E115" s="303" t="s">
        <v>92</v>
      </c>
      <c r="F115" s="303"/>
      <c r="G115" s="122"/>
      <c r="H115" s="123"/>
      <c r="I115" s="9"/>
      <c r="J115" s="15"/>
      <c r="K115" s="30"/>
      <c r="L115" s="43"/>
      <c r="M115" s="22"/>
      <c r="N115" s="18"/>
      <c r="O115" s="3"/>
      <c r="P115" s="2"/>
      <c r="Q115" s="2"/>
      <c r="R115" s="2"/>
    </row>
    <row r="116" spans="1:18" ht="15" customHeight="1">
      <c r="A116" s="365"/>
      <c r="B116" s="124" t="s">
        <v>75</v>
      </c>
      <c r="C116" s="125" t="s">
        <v>12</v>
      </c>
      <c r="D116" s="126"/>
      <c r="E116" s="368"/>
      <c r="F116" s="368"/>
      <c r="G116" s="127">
        <f>L116*$I$114</f>
        <v>1854.6000000000001</v>
      </c>
      <c r="H116" s="128">
        <f>M116*$I$114</f>
        <v>204.00600000000003</v>
      </c>
      <c r="I116" s="9"/>
      <c r="J116" s="15"/>
      <c r="K116" s="30"/>
      <c r="L116" s="28">
        <v>1854.6000000000001</v>
      </c>
      <c r="M116" s="28">
        <v>204.00600000000003</v>
      </c>
      <c r="N116" s="18"/>
      <c r="O116" s="3"/>
      <c r="P116" s="2"/>
      <c r="Q116" s="2"/>
      <c r="R116" s="2"/>
    </row>
    <row r="117" spans="1:18" ht="15" customHeight="1">
      <c r="A117" s="365"/>
      <c r="B117" s="124" t="s">
        <v>76</v>
      </c>
      <c r="C117" s="125" t="s">
        <v>13</v>
      </c>
      <c r="D117" s="126"/>
      <c r="E117" s="368"/>
      <c r="F117" s="368"/>
      <c r="G117" s="127">
        <f>L117*$I$114</f>
        <v>2270.4</v>
      </c>
      <c r="H117" s="128">
        <f>M117*$I$114</f>
        <v>249.744</v>
      </c>
      <c r="I117" s="9"/>
      <c r="J117" s="15"/>
      <c r="K117" s="30"/>
      <c r="L117" s="28">
        <v>2270.4</v>
      </c>
      <c r="M117" s="28">
        <v>249.744</v>
      </c>
      <c r="N117" s="18"/>
      <c r="O117" s="3"/>
      <c r="P117" s="2"/>
      <c r="Q117" s="2"/>
      <c r="R117" s="2"/>
    </row>
    <row r="118" spans="1:18" ht="38.25" customHeight="1">
      <c r="A118" s="365"/>
      <c r="B118" s="71">
        <v>901</v>
      </c>
      <c r="C118" s="121" t="s">
        <v>198</v>
      </c>
      <c r="D118" s="115" t="s">
        <v>11</v>
      </c>
      <c r="E118" s="276" t="s">
        <v>92</v>
      </c>
      <c r="F118" s="276"/>
      <c r="G118" s="69"/>
      <c r="H118" s="129"/>
      <c r="I118" s="9"/>
      <c r="J118" s="14"/>
      <c r="K118" s="17"/>
      <c r="L118" s="44"/>
      <c r="M118" s="44"/>
      <c r="N118" s="18"/>
      <c r="O118" s="3"/>
      <c r="P118" s="2"/>
      <c r="Q118" s="2"/>
      <c r="R118" s="2"/>
    </row>
    <row r="119" spans="1:18" ht="15" customHeight="1">
      <c r="A119" s="365"/>
      <c r="B119" s="124" t="s">
        <v>77</v>
      </c>
      <c r="C119" s="125" t="s">
        <v>12</v>
      </c>
      <c r="D119" s="126"/>
      <c r="E119" s="368"/>
      <c r="F119" s="368"/>
      <c r="G119" s="127">
        <f>L119*$I$114</f>
        <v>2555.3000000000002</v>
      </c>
      <c r="H119" s="128">
        <f t="shared" ref="H119:H120" si="53">M119*$I$114</f>
        <v>281.08300000000003</v>
      </c>
      <c r="I119" s="9"/>
      <c r="J119" s="15"/>
      <c r="K119" s="30"/>
      <c r="L119" s="28">
        <v>2555.3000000000002</v>
      </c>
      <c r="M119" s="28">
        <v>281.08300000000003</v>
      </c>
      <c r="N119" s="18"/>
      <c r="O119" s="3"/>
      <c r="P119" s="2"/>
      <c r="Q119" s="2"/>
      <c r="R119" s="2"/>
    </row>
    <row r="120" spans="1:18" ht="15" customHeight="1">
      <c r="A120" s="365"/>
      <c r="B120" s="124" t="s">
        <v>79</v>
      </c>
      <c r="C120" s="125" t="s">
        <v>13</v>
      </c>
      <c r="D120" s="126"/>
      <c r="E120" s="368"/>
      <c r="F120" s="368"/>
      <c r="G120" s="127">
        <f>L120*$I$114</f>
        <v>3089.9</v>
      </c>
      <c r="H120" s="128">
        <f t="shared" si="53"/>
        <v>339.88900000000001</v>
      </c>
      <c r="I120" s="9"/>
      <c r="J120" s="15"/>
      <c r="K120" s="30"/>
      <c r="L120" s="28">
        <v>3089.9</v>
      </c>
      <c r="M120" s="28">
        <v>339.88900000000001</v>
      </c>
      <c r="N120" s="18"/>
      <c r="O120" s="3"/>
      <c r="P120" s="2"/>
      <c r="Q120" s="2"/>
      <c r="R120" s="2"/>
    </row>
    <row r="121" spans="1:18" ht="15" customHeight="1">
      <c r="A121" s="365"/>
      <c r="B121" s="71">
        <v>902</v>
      </c>
      <c r="C121" s="118" t="s">
        <v>14</v>
      </c>
      <c r="D121" s="83"/>
      <c r="E121" s="369"/>
      <c r="F121" s="370"/>
      <c r="G121" s="69"/>
      <c r="H121" s="79"/>
      <c r="I121" s="9"/>
      <c r="J121" s="14"/>
      <c r="K121" s="17"/>
      <c r="L121" s="28"/>
      <c r="M121" s="22"/>
      <c r="N121" s="18"/>
      <c r="O121" s="3"/>
      <c r="P121" s="2"/>
      <c r="Q121" s="2"/>
      <c r="R121" s="2"/>
    </row>
    <row r="122" spans="1:18" ht="41.25" customHeight="1">
      <c r="A122" s="365"/>
      <c r="B122" s="130" t="s">
        <v>80</v>
      </c>
      <c r="C122" s="131" t="s">
        <v>15</v>
      </c>
      <c r="D122" s="126" t="s">
        <v>16</v>
      </c>
      <c r="E122" s="323" t="s">
        <v>93</v>
      </c>
      <c r="F122" s="323"/>
      <c r="G122" s="127">
        <f>L122*$I$114</f>
        <v>233.13312307692308</v>
      </c>
      <c r="H122" s="128">
        <f>M122*$I$114</f>
        <v>25.644643538461541</v>
      </c>
      <c r="I122" s="9"/>
      <c r="J122" s="15"/>
      <c r="K122" s="30"/>
      <c r="L122" s="45">
        <v>233.13312307692308</v>
      </c>
      <c r="M122" s="28">
        <v>25.644643538461541</v>
      </c>
      <c r="N122" s="18"/>
      <c r="O122" s="3"/>
      <c r="P122" s="2"/>
      <c r="Q122" s="2"/>
      <c r="R122" s="2"/>
    </row>
    <row r="123" spans="1:18" ht="43.5" customHeight="1">
      <c r="A123" s="365"/>
      <c r="B123" s="130" t="s">
        <v>81</v>
      </c>
      <c r="C123" s="125" t="s">
        <v>199</v>
      </c>
      <c r="D123" s="126" t="s">
        <v>16</v>
      </c>
      <c r="E123" s="367" t="s">
        <v>93</v>
      </c>
      <c r="F123" s="367"/>
      <c r="G123" s="127">
        <f>L123*$I$114</f>
        <v>912.41085625000005</v>
      </c>
      <c r="H123" s="128">
        <f t="shared" ref="H123:H125" si="54">M123*$I$114</f>
        <v>100.36519418750001</v>
      </c>
      <c r="I123" s="9"/>
      <c r="J123" s="15"/>
      <c r="K123" s="30"/>
      <c r="L123" s="46">
        <v>912.41085625000005</v>
      </c>
      <c r="M123" s="28">
        <v>100.36519418750001</v>
      </c>
      <c r="N123" s="18"/>
      <c r="O123" s="3"/>
      <c r="P123" s="2"/>
      <c r="Q123" s="2"/>
      <c r="R123" s="2"/>
    </row>
    <row r="124" spans="1:18" ht="48" customHeight="1">
      <c r="A124" s="365"/>
      <c r="B124" s="130" t="s">
        <v>82</v>
      </c>
      <c r="C124" s="125" t="s">
        <v>200</v>
      </c>
      <c r="D124" s="126" t="s">
        <v>16</v>
      </c>
      <c r="E124" s="367" t="s">
        <v>93</v>
      </c>
      <c r="F124" s="367"/>
      <c r="G124" s="127">
        <f>L124*$I$114</f>
        <v>2020.300225</v>
      </c>
      <c r="H124" s="128">
        <f t="shared" si="54"/>
        <v>222.23302475</v>
      </c>
      <c r="I124" s="9"/>
      <c r="J124" s="15"/>
      <c r="K124" s="30"/>
      <c r="L124" s="46">
        <v>2020.300225</v>
      </c>
      <c r="M124" s="28">
        <v>222.23302475</v>
      </c>
      <c r="N124" s="18"/>
      <c r="O124" s="3"/>
      <c r="P124" s="2"/>
      <c r="Q124" s="2"/>
      <c r="R124" s="2"/>
    </row>
    <row r="125" spans="1:18" ht="39" customHeight="1">
      <c r="A125" s="365"/>
      <c r="B125" s="130" t="s">
        <v>83</v>
      </c>
      <c r="C125" s="163" t="s">
        <v>201</v>
      </c>
      <c r="D125" s="126" t="s">
        <v>16</v>
      </c>
      <c r="E125" s="367" t="s">
        <v>42</v>
      </c>
      <c r="F125" s="367"/>
      <c r="G125" s="127">
        <f>L125*$I$114</f>
        <v>674</v>
      </c>
      <c r="H125" s="128">
        <f t="shared" si="54"/>
        <v>65</v>
      </c>
      <c r="I125" s="9"/>
      <c r="J125" s="15"/>
      <c r="K125" s="30"/>
      <c r="L125" s="46">
        <v>674</v>
      </c>
      <c r="M125" s="28">
        <v>65</v>
      </c>
      <c r="N125" s="18"/>
      <c r="O125" s="3"/>
      <c r="P125" s="2"/>
      <c r="Q125" s="2"/>
      <c r="R125" s="2"/>
    </row>
    <row r="126" spans="1:18" ht="42.75" customHeight="1">
      <c r="A126" s="365"/>
      <c r="B126" s="130" t="s">
        <v>84</v>
      </c>
      <c r="C126" s="163" t="s">
        <v>202</v>
      </c>
      <c r="D126" s="126" t="s">
        <v>16</v>
      </c>
      <c r="E126" s="367" t="s">
        <v>42</v>
      </c>
      <c r="F126" s="367"/>
      <c r="G126" s="127">
        <f>L126*$I$114</f>
        <v>122.5</v>
      </c>
      <c r="H126" s="128">
        <f>M126*$I$114</f>
        <v>12</v>
      </c>
      <c r="I126" s="9"/>
      <c r="J126" s="15"/>
      <c r="K126" s="30"/>
      <c r="L126" s="46">
        <v>122.5</v>
      </c>
      <c r="M126" s="28">
        <v>12</v>
      </c>
      <c r="N126" s="18"/>
      <c r="O126" s="3"/>
      <c r="P126" s="2"/>
      <c r="Q126" s="2"/>
      <c r="R126" s="2"/>
    </row>
    <row r="127" spans="1:18" ht="42" customHeight="1">
      <c r="A127" s="365"/>
      <c r="B127" s="71">
        <v>903</v>
      </c>
      <c r="C127" s="107" t="s">
        <v>203</v>
      </c>
      <c r="D127" s="85" t="s">
        <v>17</v>
      </c>
      <c r="E127" s="276" t="s">
        <v>94</v>
      </c>
      <c r="F127" s="276"/>
      <c r="G127" s="69"/>
      <c r="H127" s="79"/>
      <c r="I127" s="9"/>
      <c r="J127" s="14"/>
      <c r="K127" s="17"/>
      <c r="L127" s="47"/>
      <c r="M127" s="22"/>
      <c r="N127" s="18"/>
      <c r="O127" s="3"/>
      <c r="P127" s="2"/>
      <c r="Q127" s="2"/>
      <c r="R127" s="2"/>
    </row>
    <row r="128" spans="1:18" ht="23.25" customHeight="1">
      <c r="A128" s="365"/>
      <c r="B128" s="132" t="s">
        <v>85</v>
      </c>
      <c r="C128" s="125" t="s">
        <v>12</v>
      </c>
      <c r="D128" s="126" t="s">
        <v>17</v>
      </c>
      <c r="E128" s="368"/>
      <c r="F128" s="368"/>
      <c r="G128" s="127">
        <f>L128*$I$114</f>
        <v>1307.9000000000001</v>
      </c>
      <c r="H128" s="128">
        <f>M128*$I$114</f>
        <v>143.869</v>
      </c>
      <c r="I128" s="9"/>
      <c r="J128" s="15"/>
      <c r="K128" s="30"/>
      <c r="L128" s="28">
        <v>1307.9000000000001</v>
      </c>
      <c r="M128" s="28">
        <v>143.869</v>
      </c>
      <c r="N128" s="18"/>
      <c r="O128" s="3"/>
      <c r="P128" s="2"/>
      <c r="Q128" s="2"/>
      <c r="R128" s="2"/>
    </row>
    <row r="129" spans="1:18" ht="25.5" customHeight="1">
      <c r="A129" s="365"/>
      <c r="B129" s="132" t="s">
        <v>78</v>
      </c>
      <c r="C129" s="125" t="s">
        <v>13</v>
      </c>
      <c r="D129" s="126" t="s">
        <v>17</v>
      </c>
      <c r="E129" s="368"/>
      <c r="F129" s="368"/>
      <c r="G129" s="127">
        <f t="shared" ref="G129:G136" si="55">L129*$I$114</f>
        <v>1486.1000000000001</v>
      </c>
      <c r="H129" s="128">
        <f t="shared" ref="H129:H143" si="56">M129*$I$114</f>
        <v>163.471</v>
      </c>
      <c r="I129" s="9"/>
      <c r="J129" s="15"/>
      <c r="K129" s="30"/>
      <c r="L129" s="28">
        <v>1486.1000000000001</v>
      </c>
      <c r="M129" s="28">
        <v>163.471</v>
      </c>
      <c r="N129" s="18"/>
      <c r="O129" s="3"/>
      <c r="P129" s="2"/>
      <c r="Q129" s="2"/>
      <c r="R129" s="2"/>
    </row>
    <row r="130" spans="1:18" ht="135" customHeight="1">
      <c r="A130" s="365"/>
      <c r="B130" s="65">
        <v>904</v>
      </c>
      <c r="C130" s="67" t="s">
        <v>204</v>
      </c>
      <c r="D130" s="65" t="s">
        <v>10</v>
      </c>
      <c r="E130" s="321" t="s">
        <v>95</v>
      </c>
      <c r="F130" s="321"/>
      <c r="G130" s="69">
        <f t="shared" si="55"/>
        <v>21700</v>
      </c>
      <c r="H130" s="79">
        <f t="shared" si="56"/>
        <v>2387</v>
      </c>
      <c r="I130" s="9"/>
      <c r="J130" s="14"/>
      <c r="K130" s="22"/>
      <c r="L130" s="24">
        <v>21700</v>
      </c>
      <c r="M130" s="24">
        <v>2387</v>
      </c>
      <c r="N130" s="18"/>
      <c r="O130" s="3"/>
      <c r="P130" s="2"/>
      <c r="Q130" s="2"/>
      <c r="R130" s="2"/>
    </row>
    <row r="131" spans="1:18" ht="131.25" customHeight="1">
      <c r="A131" s="365"/>
      <c r="B131" s="133" t="s">
        <v>99</v>
      </c>
      <c r="C131" s="134" t="s">
        <v>57</v>
      </c>
      <c r="D131" s="135" t="s">
        <v>10</v>
      </c>
      <c r="E131" s="322" t="s">
        <v>96</v>
      </c>
      <c r="F131" s="322"/>
      <c r="G131" s="127">
        <f t="shared" si="55"/>
        <v>20884</v>
      </c>
      <c r="H131" s="128">
        <f t="shared" si="56"/>
        <v>2297.2399999999998</v>
      </c>
      <c r="I131" s="9"/>
      <c r="J131" s="14"/>
      <c r="K131" s="22"/>
      <c r="L131" s="19">
        <v>20884</v>
      </c>
      <c r="M131" s="19">
        <v>2297.2399999999998</v>
      </c>
      <c r="N131" s="18"/>
      <c r="O131" s="3"/>
      <c r="P131" s="4"/>
      <c r="Q131" s="4"/>
      <c r="R131" s="4"/>
    </row>
    <row r="132" spans="1:18" ht="330.75" customHeight="1">
      <c r="A132" s="365"/>
      <c r="B132" s="136" t="s">
        <v>100</v>
      </c>
      <c r="C132" s="174" t="s">
        <v>205</v>
      </c>
      <c r="D132" s="137" t="s">
        <v>48</v>
      </c>
      <c r="E132" s="316" t="s">
        <v>206</v>
      </c>
      <c r="F132" s="317"/>
      <c r="G132" s="69">
        <f t="shared" si="55"/>
        <v>1945000</v>
      </c>
      <c r="H132" s="79">
        <f t="shared" si="56"/>
        <v>213950</v>
      </c>
      <c r="I132" s="9"/>
      <c r="J132" s="14"/>
      <c r="K132" s="19"/>
      <c r="L132" s="33">
        <v>1945000</v>
      </c>
      <c r="M132" s="33">
        <f t="shared" ref="M132" si="57">0.11*L132</f>
        <v>213950</v>
      </c>
      <c r="N132" s="18"/>
      <c r="O132" s="3"/>
      <c r="P132" s="313"/>
      <c r="Q132" s="313"/>
      <c r="R132" s="4"/>
    </row>
    <row r="133" spans="1:18" ht="136.5" customHeight="1">
      <c r="A133" s="365"/>
      <c r="B133" s="119">
        <v>906</v>
      </c>
      <c r="C133" s="138" t="s">
        <v>207</v>
      </c>
      <c r="D133" s="120" t="s">
        <v>51</v>
      </c>
      <c r="E133" s="320" t="s">
        <v>208</v>
      </c>
      <c r="F133" s="320"/>
      <c r="G133" s="69">
        <f t="shared" si="55"/>
        <v>602634.65</v>
      </c>
      <c r="H133" s="79">
        <f t="shared" si="56"/>
        <v>66289.811499999996</v>
      </c>
      <c r="I133" s="9"/>
      <c r="J133" s="14"/>
      <c r="K133" s="22"/>
      <c r="L133" s="27">
        <v>602634.65</v>
      </c>
      <c r="M133" s="27">
        <f>0.11*L133</f>
        <v>66289.811499999996</v>
      </c>
      <c r="N133" s="18"/>
      <c r="O133" s="3"/>
      <c r="P133" s="59"/>
      <c r="Q133" s="59"/>
      <c r="R133" s="4"/>
    </row>
    <row r="134" spans="1:18" ht="93.75" customHeight="1">
      <c r="A134" s="365"/>
      <c r="B134" s="119">
        <v>907</v>
      </c>
      <c r="C134" s="175" t="s">
        <v>209</v>
      </c>
      <c r="D134" s="120" t="s">
        <v>51</v>
      </c>
      <c r="E134" s="312" t="s">
        <v>210</v>
      </c>
      <c r="F134" s="312"/>
      <c r="G134" s="69">
        <f t="shared" si="55"/>
        <v>1637939.1</v>
      </c>
      <c r="H134" s="79">
        <f t="shared" si="56"/>
        <v>81896.960000000006</v>
      </c>
      <c r="I134" s="10"/>
      <c r="J134" s="14"/>
      <c r="K134" s="17"/>
      <c r="L134" s="27">
        <v>1637939.1</v>
      </c>
      <c r="M134" s="27">
        <v>81896.960000000006</v>
      </c>
      <c r="N134" s="18"/>
      <c r="O134" s="3"/>
      <c r="P134" s="59"/>
      <c r="Q134" s="59"/>
      <c r="R134" s="4"/>
    </row>
    <row r="135" spans="1:18" ht="91.5" customHeight="1">
      <c r="A135" s="365"/>
      <c r="B135" s="66">
        <v>908</v>
      </c>
      <c r="C135" s="176" t="s">
        <v>211</v>
      </c>
      <c r="D135" s="65" t="s">
        <v>6</v>
      </c>
      <c r="E135" s="318" t="s">
        <v>212</v>
      </c>
      <c r="F135" s="319"/>
      <c r="G135" s="69">
        <f t="shared" si="55"/>
        <v>45383</v>
      </c>
      <c r="H135" s="79">
        <f t="shared" si="56"/>
        <v>4992</v>
      </c>
      <c r="I135" s="9"/>
      <c r="J135" s="14"/>
      <c r="K135" s="21"/>
      <c r="L135" s="19">
        <v>45383</v>
      </c>
      <c r="M135" s="19">
        <v>4992</v>
      </c>
      <c r="N135" s="18"/>
      <c r="O135" s="3"/>
      <c r="P135" s="314"/>
      <c r="Q135" s="314"/>
      <c r="R135" s="4"/>
    </row>
    <row r="136" spans="1:18" ht="105.75" customHeight="1">
      <c r="A136" s="365"/>
      <c r="B136" s="139" t="s">
        <v>101</v>
      </c>
      <c r="C136" s="177" t="s">
        <v>139</v>
      </c>
      <c r="D136" s="140" t="s">
        <v>39</v>
      </c>
      <c r="E136" s="334" t="s">
        <v>213</v>
      </c>
      <c r="F136" s="335"/>
      <c r="G136" s="127">
        <f t="shared" si="55"/>
        <v>30691.5</v>
      </c>
      <c r="H136" s="128">
        <f t="shared" si="56"/>
        <v>3100</v>
      </c>
      <c r="I136" s="9"/>
      <c r="J136" s="14"/>
      <c r="K136" s="48"/>
      <c r="L136" s="49">
        <v>30691.5</v>
      </c>
      <c r="M136" s="50">
        <v>3100</v>
      </c>
      <c r="N136" s="18"/>
      <c r="O136" s="3"/>
      <c r="P136" s="315"/>
      <c r="Q136" s="315"/>
      <c r="R136" s="4"/>
    </row>
    <row r="137" spans="1:18" ht="54.75" customHeight="1">
      <c r="A137" s="365"/>
      <c r="B137" s="66">
        <v>909</v>
      </c>
      <c r="C137" s="70" t="s">
        <v>214</v>
      </c>
      <c r="D137" s="65" t="s">
        <v>7</v>
      </c>
      <c r="E137" s="318" t="s">
        <v>215</v>
      </c>
      <c r="F137" s="319"/>
      <c r="G137" s="69"/>
      <c r="H137" s="79"/>
      <c r="I137" s="9"/>
      <c r="J137" s="14"/>
      <c r="K137" s="21"/>
      <c r="L137" s="22"/>
      <c r="M137" s="19"/>
      <c r="N137" s="18"/>
      <c r="O137" s="3"/>
      <c r="P137" s="4"/>
      <c r="Q137" s="4"/>
      <c r="R137" s="4"/>
    </row>
    <row r="138" spans="1:18" ht="24.75" customHeight="1">
      <c r="A138" s="365"/>
      <c r="B138" s="141" t="s">
        <v>102</v>
      </c>
      <c r="C138" s="142" t="s">
        <v>58</v>
      </c>
      <c r="D138" s="143" t="s">
        <v>8</v>
      </c>
      <c r="E138" s="336"/>
      <c r="F138" s="337"/>
      <c r="G138" s="127">
        <f t="shared" ref="G138:G143" si="58">L138*$I$114</f>
        <v>56189</v>
      </c>
      <c r="H138" s="128">
        <f t="shared" si="56"/>
        <v>6181</v>
      </c>
      <c r="I138" s="9"/>
      <c r="J138" s="14"/>
      <c r="K138" s="19"/>
      <c r="L138" s="19">
        <v>56189</v>
      </c>
      <c r="M138" s="19">
        <v>6181</v>
      </c>
      <c r="N138" s="18"/>
      <c r="O138" s="3"/>
      <c r="P138" s="4"/>
      <c r="Q138" s="4"/>
      <c r="R138" s="4"/>
    </row>
    <row r="139" spans="1:18" ht="27" customHeight="1">
      <c r="A139" s="365"/>
      <c r="B139" s="141" t="s">
        <v>103</v>
      </c>
      <c r="C139" s="142" t="s">
        <v>59</v>
      </c>
      <c r="D139" s="143" t="s">
        <v>8</v>
      </c>
      <c r="E139" s="336"/>
      <c r="F139" s="337"/>
      <c r="G139" s="127">
        <f t="shared" si="58"/>
        <v>55322.29</v>
      </c>
      <c r="H139" s="128">
        <f t="shared" si="56"/>
        <v>6085</v>
      </c>
      <c r="I139" s="9"/>
      <c r="J139" s="14"/>
      <c r="K139" s="19"/>
      <c r="L139" s="19">
        <v>55322.29</v>
      </c>
      <c r="M139" s="19">
        <v>6085</v>
      </c>
      <c r="N139" s="18"/>
      <c r="O139" s="3"/>
      <c r="P139" s="4"/>
      <c r="Q139" s="4"/>
      <c r="R139" s="4"/>
    </row>
    <row r="140" spans="1:18" ht="27" customHeight="1">
      <c r="A140" s="365"/>
      <c r="B140" s="141" t="s">
        <v>104</v>
      </c>
      <c r="C140" s="142" t="s">
        <v>60</v>
      </c>
      <c r="D140" s="143" t="s">
        <v>8</v>
      </c>
      <c r="E140" s="336"/>
      <c r="F140" s="337"/>
      <c r="G140" s="127">
        <f t="shared" si="58"/>
        <v>41874.99</v>
      </c>
      <c r="H140" s="128">
        <f t="shared" si="56"/>
        <v>4606</v>
      </c>
      <c r="I140" s="9"/>
      <c r="J140" s="14"/>
      <c r="K140" s="19"/>
      <c r="L140" s="19">
        <v>41874.99</v>
      </c>
      <c r="M140" s="19">
        <v>4606</v>
      </c>
      <c r="N140" s="18"/>
      <c r="O140" s="3"/>
      <c r="P140" s="4"/>
      <c r="Q140" s="4"/>
      <c r="R140" s="4"/>
    </row>
    <row r="141" spans="1:18" ht="23.25" customHeight="1">
      <c r="A141" s="365"/>
      <c r="B141" s="141" t="s">
        <v>105</v>
      </c>
      <c r="C141" s="142" t="s">
        <v>61</v>
      </c>
      <c r="D141" s="143" t="s">
        <v>8</v>
      </c>
      <c r="E141" s="336"/>
      <c r="F141" s="337"/>
      <c r="G141" s="127">
        <f t="shared" si="58"/>
        <v>28623.119999999999</v>
      </c>
      <c r="H141" s="128">
        <f t="shared" si="56"/>
        <v>3149</v>
      </c>
      <c r="I141" s="9"/>
      <c r="J141" s="14"/>
      <c r="K141" s="19"/>
      <c r="L141" s="19">
        <v>28623.119999999999</v>
      </c>
      <c r="M141" s="19">
        <v>3149</v>
      </c>
      <c r="N141" s="18"/>
      <c r="O141" s="3"/>
      <c r="P141" s="4"/>
      <c r="Q141" s="4"/>
      <c r="R141" s="4"/>
    </row>
    <row r="142" spans="1:18" ht="173.25" customHeight="1">
      <c r="A142" s="365"/>
      <c r="B142" s="66">
        <v>910</v>
      </c>
      <c r="C142" s="144" t="s">
        <v>216</v>
      </c>
      <c r="D142" s="65" t="s">
        <v>4</v>
      </c>
      <c r="E142" s="318" t="s">
        <v>217</v>
      </c>
      <c r="F142" s="319"/>
      <c r="G142" s="69">
        <f t="shared" si="58"/>
        <v>1540.68</v>
      </c>
      <c r="H142" s="79">
        <f t="shared" si="56"/>
        <v>169.48</v>
      </c>
      <c r="I142" s="9"/>
      <c r="J142" s="14"/>
      <c r="K142" s="21"/>
      <c r="L142" s="19">
        <v>1540.68</v>
      </c>
      <c r="M142" s="19">
        <v>169.48</v>
      </c>
      <c r="N142" s="18"/>
      <c r="O142" s="3"/>
      <c r="P142" s="4"/>
      <c r="Q142" s="4"/>
      <c r="R142" s="4"/>
    </row>
    <row r="143" spans="1:18" ht="43.5" customHeight="1">
      <c r="A143" s="366"/>
      <c r="B143" s="84">
        <v>911</v>
      </c>
      <c r="C143" s="106" t="s">
        <v>38</v>
      </c>
      <c r="D143" s="85" t="s">
        <v>21</v>
      </c>
      <c r="E143" s="221" t="s">
        <v>218</v>
      </c>
      <c r="F143" s="221"/>
      <c r="G143" s="69">
        <f t="shared" si="58"/>
        <v>3850.0000000000005</v>
      </c>
      <c r="H143" s="79">
        <f t="shared" si="56"/>
        <v>0</v>
      </c>
      <c r="I143" s="9"/>
      <c r="J143" s="16"/>
      <c r="K143" s="30"/>
      <c r="L143" s="34">
        <v>3850.0000000000005</v>
      </c>
      <c r="M143" s="28">
        <v>0</v>
      </c>
      <c r="N143" s="18"/>
      <c r="O143" s="3"/>
      <c r="P143" s="4"/>
      <c r="Q143" s="4"/>
      <c r="R143" s="4"/>
    </row>
    <row r="144" spans="1:18" ht="28.5" customHeight="1">
      <c r="A144" s="145"/>
      <c r="B144" s="146"/>
      <c r="C144" s="147"/>
      <c r="D144" s="148"/>
      <c r="E144" s="149"/>
      <c r="F144" s="149"/>
      <c r="G144" s="150"/>
      <c r="H144" s="150"/>
      <c r="I144" s="2"/>
      <c r="J144" s="2"/>
      <c r="K144" s="17"/>
      <c r="L144" s="51"/>
      <c r="M144" s="41"/>
      <c r="N144" s="18"/>
      <c r="O144" s="3"/>
      <c r="P144" s="2"/>
      <c r="Q144" s="2"/>
      <c r="R144" s="2"/>
    </row>
    <row r="145" spans="1:18" ht="15.75" customHeight="1">
      <c r="A145" s="165" t="s">
        <v>257</v>
      </c>
      <c r="B145" s="325" t="s">
        <v>278</v>
      </c>
      <c r="C145" s="325"/>
      <c r="D145" s="325"/>
      <c r="E145" s="152"/>
      <c r="F145" s="153"/>
      <c r="G145" s="154"/>
      <c r="H145" s="155"/>
      <c r="I145" s="2"/>
      <c r="J145" s="2"/>
      <c r="K145" s="17"/>
      <c r="L145" s="40"/>
      <c r="M145" s="41"/>
      <c r="N145" s="18"/>
      <c r="O145" s="3"/>
      <c r="P145" s="2"/>
      <c r="Q145" s="2"/>
      <c r="R145" s="2"/>
    </row>
    <row r="146" spans="1:18" ht="15.75" customHeight="1">
      <c r="A146" s="151"/>
      <c r="B146" s="156"/>
      <c r="C146" s="156"/>
      <c r="D146" s="156"/>
      <c r="E146" s="153"/>
      <c r="F146" s="153"/>
      <c r="G146" s="154"/>
      <c r="H146" s="155"/>
      <c r="I146" s="2"/>
      <c r="J146" s="2"/>
      <c r="K146" s="17"/>
      <c r="L146" s="40"/>
      <c r="M146" s="41"/>
      <c r="N146" s="18"/>
      <c r="O146" s="3"/>
      <c r="P146" s="2"/>
      <c r="Q146" s="2"/>
      <c r="R146" s="2"/>
    </row>
    <row r="147" spans="1:18" ht="27" customHeight="1">
      <c r="A147" s="151"/>
      <c r="B147" s="157">
        <v>1</v>
      </c>
      <c r="C147" s="326" t="s">
        <v>28</v>
      </c>
      <c r="D147" s="327"/>
      <c r="E147" s="327"/>
      <c r="F147" s="327"/>
      <c r="G147" s="327"/>
      <c r="H147" s="328"/>
      <c r="I147" s="3"/>
      <c r="J147" s="2"/>
      <c r="K147" s="17"/>
      <c r="L147" s="17"/>
      <c r="M147" s="17"/>
      <c r="N147" s="18"/>
      <c r="O147" s="3"/>
      <c r="P147" s="2"/>
      <c r="Q147" s="2"/>
      <c r="R147" s="2"/>
    </row>
    <row r="148" spans="1:18" ht="77.25" customHeight="1">
      <c r="A148" s="151"/>
      <c r="B148" s="158">
        <v>2</v>
      </c>
      <c r="C148" s="329" t="s">
        <v>219</v>
      </c>
      <c r="D148" s="330"/>
      <c r="E148" s="330"/>
      <c r="F148" s="330"/>
      <c r="G148" s="330"/>
      <c r="H148" s="331"/>
      <c r="I148" s="3"/>
      <c r="J148" s="2"/>
      <c r="K148" s="17"/>
      <c r="L148" s="17"/>
      <c r="M148" s="17"/>
      <c r="N148" s="18"/>
      <c r="O148" s="3"/>
      <c r="P148" s="2"/>
      <c r="Q148" s="2"/>
      <c r="R148" s="2"/>
    </row>
    <row r="149" spans="1:18" ht="29.25" customHeight="1">
      <c r="A149" s="151"/>
      <c r="B149" s="157">
        <v>3</v>
      </c>
      <c r="C149" s="326" t="s">
        <v>29</v>
      </c>
      <c r="D149" s="327"/>
      <c r="E149" s="327"/>
      <c r="F149" s="327"/>
      <c r="G149" s="327"/>
      <c r="H149" s="328"/>
      <c r="I149" s="3"/>
      <c r="J149" s="2"/>
      <c r="K149" s="17"/>
      <c r="L149" s="17"/>
      <c r="M149" s="17"/>
      <c r="N149" s="18"/>
      <c r="O149" s="3"/>
      <c r="P149" s="2"/>
      <c r="Q149" s="2"/>
      <c r="R149" s="2"/>
    </row>
    <row r="150" spans="1:18" ht="45" customHeight="1">
      <c r="A150" s="151"/>
      <c r="B150" s="158">
        <v>4</v>
      </c>
      <c r="C150" s="332" t="s">
        <v>220</v>
      </c>
      <c r="D150" s="332"/>
      <c r="E150" s="332"/>
      <c r="F150" s="332"/>
      <c r="G150" s="332"/>
      <c r="H150" s="332"/>
      <c r="I150" s="3"/>
      <c r="J150" s="2"/>
      <c r="K150" s="17"/>
      <c r="L150" s="17"/>
      <c r="M150" s="17"/>
      <c r="N150" s="18"/>
      <c r="O150" s="3"/>
      <c r="P150" s="2"/>
      <c r="Q150" s="2"/>
      <c r="R150" s="2"/>
    </row>
    <row r="151" spans="1:18" ht="66" customHeight="1">
      <c r="A151" s="151"/>
      <c r="B151" s="157">
        <v>5</v>
      </c>
      <c r="C151" s="333" t="s">
        <v>270</v>
      </c>
      <c r="D151" s="333"/>
      <c r="E151" s="333"/>
      <c r="F151" s="333"/>
      <c r="G151" s="333"/>
      <c r="H151" s="333"/>
      <c r="I151" s="3"/>
      <c r="J151" s="2"/>
      <c r="K151" s="17"/>
      <c r="L151" s="17"/>
      <c r="M151" s="17"/>
      <c r="N151" s="18"/>
      <c r="O151" s="3"/>
      <c r="P151" s="2"/>
      <c r="Q151" s="2"/>
      <c r="R151" s="2"/>
    </row>
    <row r="152" spans="1:18" ht="39.75" customHeight="1">
      <c r="A152" s="151"/>
      <c r="B152" s="158">
        <v>6</v>
      </c>
      <c r="C152" s="338" t="s">
        <v>88</v>
      </c>
      <c r="D152" s="338"/>
      <c r="E152" s="338"/>
      <c r="F152" s="338"/>
      <c r="G152" s="338"/>
      <c r="H152" s="338"/>
      <c r="I152" s="3"/>
      <c r="J152" s="2"/>
      <c r="K152" s="17"/>
      <c r="L152" s="17"/>
      <c r="M152" s="17"/>
      <c r="N152" s="18"/>
      <c r="O152" s="3"/>
      <c r="P152" s="2"/>
      <c r="Q152" s="2"/>
      <c r="R152" s="2"/>
    </row>
    <row r="153" spans="1:18" ht="30" customHeight="1">
      <c r="A153" s="151"/>
      <c r="B153" s="159">
        <v>7</v>
      </c>
      <c r="C153" s="339" t="s">
        <v>221</v>
      </c>
      <c r="D153" s="339"/>
      <c r="E153" s="339"/>
      <c r="F153" s="339"/>
      <c r="G153" s="339"/>
      <c r="H153" s="339"/>
      <c r="I153" s="3"/>
      <c r="J153" s="2"/>
      <c r="K153" s="17"/>
      <c r="L153" s="17"/>
      <c r="M153" s="17"/>
      <c r="N153" s="18"/>
      <c r="O153" s="3"/>
      <c r="P153" s="2"/>
      <c r="Q153" s="2"/>
      <c r="R153" s="2"/>
    </row>
    <row r="154" spans="1:18" ht="24" customHeight="1">
      <c r="A154" s="151"/>
      <c r="B154" s="160">
        <v>8</v>
      </c>
      <c r="C154" s="340" t="s">
        <v>30</v>
      </c>
      <c r="D154" s="341"/>
      <c r="E154" s="341"/>
      <c r="F154" s="341"/>
      <c r="G154" s="341"/>
      <c r="H154" s="342"/>
      <c r="I154" s="3"/>
      <c r="J154" s="2"/>
      <c r="K154" s="17"/>
      <c r="L154" s="17"/>
      <c r="M154" s="17"/>
      <c r="N154" s="18"/>
      <c r="O154" s="3"/>
      <c r="P154" s="2"/>
      <c r="Q154" s="2"/>
      <c r="R154" s="2"/>
    </row>
    <row r="155" spans="1:18" ht="20.25" customHeight="1">
      <c r="A155" s="151"/>
      <c r="B155" s="161">
        <v>9</v>
      </c>
      <c r="C155" s="324" t="s">
        <v>271</v>
      </c>
      <c r="D155" s="324"/>
      <c r="E155" s="324"/>
      <c r="F155" s="324"/>
      <c r="G155" s="324"/>
      <c r="H155" s="324"/>
      <c r="I155" s="3"/>
      <c r="J155" s="2"/>
      <c r="K155" s="17"/>
      <c r="L155" s="17"/>
      <c r="M155" s="17"/>
      <c r="N155" s="18"/>
      <c r="O155" s="3"/>
      <c r="P155" s="2"/>
      <c r="Q155" s="2"/>
      <c r="R155" s="2"/>
    </row>
    <row r="157" spans="1:18" ht="55.5" customHeight="1">
      <c r="B157" s="345" t="s">
        <v>286</v>
      </c>
      <c r="C157" s="345"/>
      <c r="D157" s="345"/>
      <c r="E157" s="345"/>
      <c r="F157" s="345"/>
      <c r="G157" s="345"/>
      <c r="H157" s="345"/>
    </row>
    <row r="159" spans="1:18">
      <c r="D159" s="6"/>
    </row>
    <row r="160" spans="1:18">
      <c r="D160" s="6"/>
    </row>
  </sheetData>
  <sheetProtection formatCells="0" formatColumns="0" formatRows="0" insertColumns="0" insertRows="0" insertHyperlinks="0" deleteColumns="0" deleteRows="0" sort="0" autoFilter="0" pivotTables="0"/>
  <mergeCells count="180">
    <mergeCell ref="E1:H1"/>
    <mergeCell ref="B157:H157"/>
    <mergeCell ref="G106:H106"/>
    <mergeCell ref="G107:H107"/>
    <mergeCell ref="B106:F107"/>
    <mergeCell ref="I107:J107"/>
    <mergeCell ref="B105:H105"/>
    <mergeCell ref="A14:A49"/>
    <mergeCell ref="A59:A102"/>
    <mergeCell ref="A115:A143"/>
    <mergeCell ref="E143:F143"/>
    <mergeCell ref="E123:F123"/>
    <mergeCell ref="E124:F124"/>
    <mergeCell ref="E125:F125"/>
    <mergeCell ref="E126:F126"/>
    <mergeCell ref="E116:F116"/>
    <mergeCell ref="E117:F117"/>
    <mergeCell ref="E118:F118"/>
    <mergeCell ref="E119:F119"/>
    <mergeCell ref="E120:F120"/>
    <mergeCell ref="E127:F127"/>
    <mergeCell ref="E128:F128"/>
    <mergeCell ref="E129:F129"/>
    <mergeCell ref="E121:F121"/>
    <mergeCell ref="E122:F122"/>
    <mergeCell ref="E99:F99"/>
    <mergeCell ref="C155:H155"/>
    <mergeCell ref="B145:D145"/>
    <mergeCell ref="C147:H147"/>
    <mergeCell ref="C148:H148"/>
    <mergeCell ref="C149:H149"/>
    <mergeCell ref="C150:H150"/>
    <mergeCell ref="C151:H151"/>
    <mergeCell ref="E136:F136"/>
    <mergeCell ref="E137:F137"/>
    <mergeCell ref="E138:F138"/>
    <mergeCell ref="E139:F139"/>
    <mergeCell ref="E140:F140"/>
    <mergeCell ref="E141:F141"/>
    <mergeCell ref="C152:H152"/>
    <mergeCell ref="C153:H153"/>
    <mergeCell ref="C154:H154"/>
    <mergeCell ref="E100:F100"/>
    <mergeCell ref="E101:F101"/>
    <mergeCell ref="E102:F102"/>
    <mergeCell ref="P132:Q132"/>
    <mergeCell ref="P135:Q135"/>
    <mergeCell ref="P136:Q136"/>
    <mergeCell ref="E132:F132"/>
    <mergeCell ref="E142:F142"/>
    <mergeCell ref="E133:F133"/>
    <mergeCell ref="E134:F134"/>
    <mergeCell ref="E135:F135"/>
    <mergeCell ref="E130:F130"/>
    <mergeCell ref="E131:F131"/>
    <mergeCell ref="E96:F96"/>
    <mergeCell ref="E97:F97"/>
    <mergeCell ref="E98:F98"/>
    <mergeCell ref="E115:F115"/>
    <mergeCell ref="E89:F89"/>
    <mergeCell ref="E90:F90"/>
    <mergeCell ref="E91:F91"/>
    <mergeCell ref="E93:F93"/>
    <mergeCell ref="E94:F94"/>
    <mergeCell ref="E95:F95"/>
    <mergeCell ref="E92:F92"/>
    <mergeCell ref="E109:F109"/>
    <mergeCell ref="E110:F110"/>
    <mergeCell ref="E111:F111"/>
    <mergeCell ref="E108:F108"/>
    <mergeCell ref="E84:F84"/>
    <mergeCell ref="E85:F85"/>
    <mergeCell ref="E86:F86"/>
    <mergeCell ref="E87:F87"/>
    <mergeCell ref="E88:F88"/>
    <mergeCell ref="E79:F79"/>
    <mergeCell ref="E80:F80"/>
    <mergeCell ref="E81:F81"/>
    <mergeCell ref="E82:F82"/>
    <mergeCell ref="E83:F83"/>
    <mergeCell ref="E71:F71"/>
    <mergeCell ref="E72:F72"/>
    <mergeCell ref="E73:F73"/>
    <mergeCell ref="E74:F74"/>
    <mergeCell ref="E75:F75"/>
    <mergeCell ref="E76:F76"/>
    <mergeCell ref="E77:F77"/>
    <mergeCell ref="E78:F78"/>
    <mergeCell ref="E65:F65"/>
    <mergeCell ref="E66:F66"/>
    <mergeCell ref="E67:F67"/>
    <mergeCell ref="E68:F68"/>
    <mergeCell ref="E69:F69"/>
    <mergeCell ref="E70:F70"/>
    <mergeCell ref="E60:F60"/>
    <mergeCell ref="E61:F61"/>
    <mergeCell ref="E62:F62"/>
    <mergeCell ref="E63:F63"/>
    <mergeCell ref="E64:F64"/>
    <mergeCell ref="E59:F59"/>
    <mergeCell ref="L57:M57"/>
    <mergeCell ref="I58:J58"/>
    <mergeCell ref="A56:H56"/>
    <mergeCell ref="I57:J57"/>
    <mergeCell ref="A57:F58"/>
    <mergeCell ref="G58:H58"/>
    <mergeCell ref="G57:H57"/>
    <mergeCell ref="E37:F37"/>
    <mergeCell ref="E34:F34"/>
    <mergeCell ref="E15:F15"/>
    <mergeCell ref="E33:F33"/>
    <mergeCell ref="E43:F43"/>
    <mergeCell ref="B55:H55"/>
    <mergeCell ref="E50:F50"/>
    <mergeCell ref="E51:F51"/>
    <mergeCell ref="E54:F54"/>
    <mergeCell ref="E20:F20"/>
    <mergeCell ref="E26:F26"/>
    <mergeCell ref="E27:F27"/>
    <mergeCell ref="L12:M12"/>
    <mergeCell ref="A11:H11"/>
    <mergeCell ref="G12:H12"/>
    <mergeCell ref="A7:H8"/>
    <mergeCell ref="I7:I10"/>
    <mergeCell ref="J7:J10"/>
    <mergeCell ref="B9:B10"/>
    <mergeCell ref="C9:C10"/>
    <mergeCell ref="D9:D10"/>
    <mergeCell ref="E9:E10"/>
    <mergeCell ref="F9:H9"/>
    <mergeCell ref="F10:G10"/>
    <mergeCell ref="A9:A10"/>
    <mergeCell ref="E3:H3"/>
    <mergeCell ref="E4:H4"/>
    <mergeCell ref="F5:H5"/>
    <mergeCell ref="A6:B6"/>
    <mergeCell ref="C6:H6"/>
    <mergeCell ref="I113:J113"/>
    <mergeCell ref="I13:J13"/>
    <mergeCell ref="E14:F14"/>
    <mergeCell ref="A12:F13"/>
    <mergeCell ref="I12:J12"/>
    <mergeCell ref="G13:H13"/>
    <mergeCell ref="E16:F16"/>
    <mergeCell ref="E25:F25"/>
    <mergeCell ref="E47:F47"/>
    <mergeCell ref="E44:F44"/>
    <mergeCell ref="E45:F45"/>
    <mergeCell ref="E46:F46"/>
    <mergeCell ref="E28:F28"/>
    <mergeCell ref="E29:F29"/>
    <mergeCell ref="E38:F38"/>
    <mergeCell ref="A3:C5"/>
    <mergeCell ref="D3:D5"/>
    <mergeCell ref="E36:F36"/>
    <mergeCell ref="E35:F35"/>
    <mergeCell ref="B2:H2"/>
    <mergeCell ref="A113:F114"/>
    <mergeCell ref="G113:H113"/>
    <mergeCell ref="G114:H114"/>
    <mergeCell ref="E53:F53"/>
    <mergeCell ref="E52:F52"/>
    <mergeCell ref="E21:F21"/>
    <mergeCell ref="E22:F22"/>
    <mergeCell ref="E17:F17"/>
    <mergeCell ref="E18:F18"/>
    <mergeCell ref="E19:F19"/>
    <mergeCell ref="E41:F41"/>
    <mergeCell ref="E42:F42"/>
    <mergeCell ref="E48:F48"/>
    <mergeCell ref="E49:F49"/>
    <mergeCell ref="E23:F23"/>
    <mergeCell ref="E24:F24"/>
    <mergeCell ref="E30:F30"/>
    <mergeCell ref="E31:F31"/>
    <mergeCell ref="E32:F32"/>
    <mergeCell ref="E39:F39"/>
    <mergeCell ref="E40:F40"/>
    <mergeCell ref="E103:F103"/>
    <mergeCell ref="E104:F104"/>
  </mergeCells>
  <pageMargins left="0.19685039370078741" right="0.19685039370078741" top="0.15748031496062992" bottom="0.27559055118110237" header="0.31496062992125984" footer="0.31496062992125984"/>
  <pageSetup paperSize="9" scale="57" fitToHeight="0" orientation="portrait" r:id="rId1"/>
  <headerFooter>
    <oddFooter>&amp;C&amp;P из &amp;N</oddFooter>
  </headerFooter>
  <ignoredErrors>
    <ignoredError sqref="B13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7:S90"/>
  <sheetViews>
    <sheetView topLeftCell="C20" workbookViewId="0">
      <selection activeCell="N22" sqref="N22"/>
    </sheetView>
  </sheetViews>
  <sheetFormatPr defaultRowHeight="15"/>
  <cols>
    <col min="5" max="5" width="15" customWidth="1"/>
    <col min="6" max="6" width="15" style="1" customWidth="1"/>
    <col min="7" max="7" width="10.85546875" customWidth="1"/>
    <col min="8" max="8" width="10.85546875" style="1" customWidth="1"/>
    <col min="9" max="9" width="18.42578125" customWidth="1"/>
    <col min="10" max="10" width="18.42578125" style="1" customWidth="1"/>
    <col min="11" max="11" width="19.140625" customWidth="1"/>
    <col min="12" max="12" width="11.42578125" style="1" customWidth="1"/>
    <col min="13" max="13" width="11.42578125" customWidth="1"/>
    <col min="14" max="14" width="13" customWidth="1"/>
  </cols>
  <sheetData>
    <row r="7" spans="3:19">
      <c r="P7" s="371" t="s">
        <v>129</v>
      </c>
      <c r="Q7" s="371"/>
      <c r="R7" s="371"/>
    </row>
    <row r="9" spans="3:19">
      <c r="E9" t="s">
        <v>123</v>
      </c>
      <c r="F9" s="1" t="s">
        <v>128</v>
      </c>
      <c r="G9" t="s">
        <v>124</v>
      </c>
      <c r="H9" s="1" t="s">
        <v>128</v>
      </c>
      <c r="I9" t="s">
        <v>125</v>
      </c>
      <c r="J9" s="1" t="s">
        <v>128</v>
      </c>
      <c r="K9" t="s">
        <v>126</v>
      </c>
      <c r="L9" s="1" t="s">
        <v>128</v>
      </c>
      <c r="N9" t="s">
        <v>127</v>
      </c>
    </row>
    <row r="10" spans="3:19">
      <c r="C10">
        <v>4</v>
      </c>
      <c r="E10" s="55"/>
      <c r="F10" s="55"/>
      <c r="G10" s="55"/>
      <c r="H10" s="55"/>
      <c r="I10" s="55">
        <v>19749.400000000001</v>
      </c>
      <c r="J10" s="55">
        <f>I13/I10</f>
        <v>1.450261780104712</v>
      </c>
      <c r="K10" s="55"/>
      <c r="L10" s="55"/>
      <c r="P10" s="55"/>
      <c r="Q10" s="55"/>
      <c r="R10" s="55"/>
      <c r="S10" s="55"/>
    </row>
    <row r="11" spans="3:19">
      <c r="C11">
        <v>8</v>
      </c>
      <c r="E11" s="55">
        <v>22582.560000000001</v>
      </c>
      <c r="F11" s="55">
        <f>E13/E11</f>
        <v>1.3965201465201464</v>
      </c>
      <c r="G11" s="55"/>
      <c r="H11" s="55"/>
      <c r="I11" s="55">
        <v>22131.360000000001</v>
      </c>
      <c r="J11" s="55">
        <f>I13/I11</f>
        <v>1.2941726129799525</v>
      </c>
      <c r="K11" s="55">
        <v>49300</v>
      </c>
      <c r="L11" s="55">
        <f>K13/K11</f>
        <v>1.0286004056795133</v>
      </c>
      <c r="M11" s="55">
        <v>68958.399999999994</v>
      </c>
      <c r="N11" s="55">
        <v>25643.200000000001</v>
      </c>
      <c r="P11" s="55">
        <v>902.59</v>
      </c>
      <c r="Q11" s="55">
        <f>P13/P11</f>
        <v>1.3198462203215191</v>
      </c>
      <c r="R11" s="55">
        <v>635.03</v>
      </c>
      <c r="S11" s="55">
        <f>R13/R11</f>
        <v>1.331165456750075</v>
      </c>
    </row>
    <row r="12" spans="3:19">
      <c r="C12">
        <v>12</v>
      </c>
      <c r="E12" s="55"/>
      <c r="F12" s="55"/>
      <c r="G12" s="55">
        <v>32476.6</v>
      </c>
      <c r="H12" s="55">
        <f>G13/G12</f>
        <v>1.0825024787077466</v>
      </c>
      <c r="I12" s="55">
        <v>25436.400000000001</v>
      </c>
      <c r="J12" s="55">
        <f>I13/I12</f>
        <v>1.1260162601626016</v>
      </c>
      <c r="K12" s="55"/>
      <c r="L12" s="55"/>
      <c r="N12" s="55"/>
      <c r="P12" s="55"/>
      <c r="Q12" s="55"/>
      <c r="R12" s="55"/>
      <c r="S12" s="55"/>
    </row>
    <row r="13" spans="3:19">
      <c r="C13" s="56">
        <v>16</v>
      </c>
      <c r="D13" s="56"/>
      <c r="E13" s="57">
        <v>31537</v>
      </c>
      <c r="F13" s="57">
        <v>1</v>
      </c>
      <c r="G13" s="57">
        <v>35156</v>
      </c>
      <c r="H13" s="57">
        <v>1</v>
      </c>
      <c r="I13" s="57">
        <v>28641.8</v>
      </c>
      <c r="J13" s="57">
        <v>1</v>
      </c>
      <c r="K13" s="57">
        <v>50710</v>
      </c>
      <c r="L13" s="57">
        <v>1</v>
      </c>
      <c r="M13" s="56"/>
      <c r="N13" s="57"/>
      <c r="O13" s="56"/>
      <c r="P13" s="57">
        <v>1191.28</v>
      </c>
      <c r="Q13" s="57">
        <v>1</v>
      </c>
      <c r="R13" s="57">
        <v>845.33</v>
      </c>
      <c r="S13" s="57">
        <v>1</v>
      </c>
    </row>
    <row r="14" spans="3:19">
      <c r="C14">
        <v>24</v>
      </c>
      <c r="E14" s="55">
        <v>37741</v>
      </c>
      <c r="F14" s="55">
        <f>E16/E14</f>
        <v>1.4684184308841843</v>
      </c>
      <c r="G14" s="55">
        <v>40765.919999999998</v>
      </c>
      <c r="H14" s="55">
        <f>G16/G14</f>
        <v>1.6555294226157535</v>
      </c>
      <c r="I14" s="55">
        <v>34535.599999999999</v>
      </c>
      <c r="J14" s="55">
        <f>I16/I14</f>
        <v>1.5299401197604792</v>
      </c>
      <c r="K14" s="55"/>
      <c r="L14" s="55"/>
      <c r="N14" s="55"/>
      <c r="P14" s="55">
        <v>1243.31</v>
      </c>
      <c r="Q14" s="55">
        <f>P16/P14</f>
        <v>1.5797347403302475</v>
      </c>
      <c r="R14" s="55">
        <v>1114.01</v>
      </c>
      <c r="S14" s="55">
        <f>R16/R14</f>
        <v>1.915440615434332</v>
      </c>
    </row>
    <row r="15" spans="3:19">
      <c r="C15">
        <v>32</v>
      </c>
      <c r="E15" s="55">
        <v>44770.32</v>
      </c>
      <c r="F15" s="55">
        <f>E16/E15</f>
        <v>1.2378642815150751</v>
      </c>
      <c r="G15" s="55">
        <v>48831.12</v>
      </c>
      <c r="H15" s="55">
        <f>G16/G15</f>
        <v>1.3820936320936319</v>
      </c>
      <c r="I15" s="55">
        <v>40429.4</v>
      </c>
      <c r="J15" s="55">
        <f>I16/I15</f>
        <v>1.3069053708439897</v>
      </c>
      <c r="K15" s="55">
        <v>53899</v>
      </c>
      <c r="L15" s="55"/>
      <c r="N15" s="55"/>
      <c r="P15" s="55">
        <v>1321.65</v>
      </c>
      <c r="Q15" s="55">
        <f>P16/P15</f>
        <v>1.4860969242991713</v>
      </c>
      <c r="R15" s="55">
        <v>1350.96</v>
      </c>
      <c r="S15" s="55">
        <f>R16/R15</f>
        <v>1.5794842186297153</v>
      </c>
    </row>
    <row r="16" spans="3:19">
      <c r="C16" s="56">
        <v>48</v>
      </c>
      <c r="D16" s="56"/>
      <c r="E16" s="57">
        <v>55419.58</v>
      </c>
      <c r="F16" s="57">
        <v>1</v>
      </c>
      <c r="G16" s="57">
        <v>67489.179999999993</v>
      </c>
      <c r="H16" s="57">
        <v>1</v>
      </c>
      <c r="I16" s="57">
        <v>52837.4</v>
      </c>
      <c r="J16" s="57">
        <v>1</v>
      </c>
      <c r="K16" s="57"/>
      <c r="L16" s="57"/>
      <c r="M16" s="56"/>
      <c r="N16" s="57">
        <v>44533.440000000002</v>
      </c>
      <c r="O16" s="56"/>
      <c r="P16" s="57">
        <v>1964.1</v>
      </c>
      <c r="Q16" s="57">
        <v>1</v>
      </c>
      <c r="R16" s="57">
        <v>2133.8200000000002</v>
      </c>
      <c r="S16" s="57">
        <v>1</v>
      </c>
    </row>
    <row r="17" spans="3:19">
      <c r="C17">
        <v>64</v>
      </c>
      <c r="E17" s="55">
        <v>67520.2</v>
      </c>
      <c r="F17" s="55">
        <f>E16/E17</f>
        <v>0.82078518724766814</v>
      </c>
      <c r="G17" s="55">
        <v>79928.2</v>
      </c>
      <c r="H17" s="55">
        <f>G16/G17</f>
        <v>0.84437257438551094</v>
      </c>
      <c r="I17" s="55"/>
      <c r="J17" s="55"/>
      <c r="K17" s="55">
        <v>87242</v>
      </c>
      <c r="L17" s="55"/>
      <c r="N17" s="55"/>
      <c r="P17" s="55">
        <v>4263.93</v>
      </c>
      <c r="Q17" s="55"/>
      <c r="R17" s="55">
        <v>2791.69</v>
      </c>
      <c r="S17" s="55"/>
    </row>
    <row r="18" spans="3:19">
      <c r="C18">
        <v>72</v>
      </c>
      <c r="E18" s="55">
        <v>72079.199999999997</v>
      </c>
      <c r="F18" s="55">
        <f>E16/E18</f>
        <v>0.76887063119457488</v>
      </c>
      <c r="G18" s="55"/>
      <c r="H18" s="55"/>
      <c r="I18" s="55"/>
      <c r="J18" s="55"/>
      <c r="K18" s="55"/>
      <c r="L18" s="55"/>
      <c r="N18" s="55"/>
      <c r="P18" s="55"/>
      <c r="Q18" s="55"/>
      <c r="R18" s="55"/>
      <c r="S18" s="55"/>
    </row>
    <row r="19" spans="3:19">
      <c r="C19">
        <v>96</v>
      </c>
      <c r="E19" s="55">
        <v>88710.56</v>
      </c>
      <c r="F19" s="55">
        <f>E16/E19</f>
        <v>0.62472359547724654</v>
      </c>
      <c r="G19" s="55">
        <v>104227.2</v>
      </c>
      <c r="H19" s="55">
        <f>G16/G19</f>
        <v>0.64751984126984119</v>
      </c>
      <c r="I19" s="55">
        <v>89958</v>
      </c>
      <c r="J19" s="55">
        <f>I16/I19</f>
        <v>0.58735632183908049</v>
      </c>
      <c r="K19" s="55"/>
      <c r="L19" s="55"/>
      <c r="N19" s="55"/>
      <c r="P19" s="55">
        <v>4514.21</v>
      </c>
      <c r="Q19" s="55"/>
      <c r="R19" s="55">
        <v>3896.54</v>
      </c>
      <c r="S19" s="55"/>
    </row>
    <row r="20" spans="3:19">
      <c r="N20" s="55"/>
      <c r="P20" s="55"/>
      <c r="Q20" s="55"/>
      <c r="R20" s="55"/>
      <c r="S20" s="55"/>
    </row>
    <row r="21" spans="3:19">
      <c r="N21" s="55"/>
      <c r="P21" s="55"/>
      <c r="Q21" s="55"/>
      <c r="R21" s="55"/>
      <c r="S21" s="55"/>
    </row>
    <row r="22" spans="3:19">
      <c r="N22" s="55"/>
      <c r="P22" s="55"/>
      <c r="Q22" s="55"/>
      <c r="R22" s="55"/>
      <c r="S22" s="55"/>
    </row>
    <row r="23" spans="3:19">
      <c r="N23" s="55"/>
      <c r="P23" s="55"/>
      <c r="Q23" s="55"/>
      <c r="R23" s="55"/>
      <c r="S23" s="55"/>
    </row>
    <row r="24" spans="3:19">
      <c r="I24">
        <v>27444.05</v>
      </c>
      <c r="K24" s="55">
        <f>G16+P16-G14-P14</f>
        <v>27444.05</v>
      </c>
      <c r="N24" s="55"/>
      <c r="P24" s="55"/>
      <c r="Q24" s="55"/>
      <c r="R24" s="55"/>
      <c r="S24" s="55"/>
    </row>
    <row r="25" spans="3:19">
      <c r="E25" s="55">
        <f>E16/E13</f>
        <v>1.7572876304023846</v>
      </c>
      <c r="F25" s="55"/>
      <c r="G25" s="55"/>
      <c r="H25" s="55"/>
      <c r="I25" s="55">
        <f>I13/I11</f>
        <v>1.2941726129799525</v>
      </c>
      <c r="J25" s="55"/>
      <c r="K25" s="55">
        <f>G16+P16-G15-P15</f>
        <v>19300.509999999995</v>
      </c>
      <c r="L25" s="55"/>
      <c r="M25" s="55"/>
      <c r="N25" s="55"/>
      <c r="O25" s="55"/>
      <c r="P25" s="55"/>
      <c r="Q25" s="55"/>
      <c r="R25" s="55"/>
      <c r="S25" s="55"/>
    </row>
    <row r="26" spans="3:19">
      <c r="E26" s="55"/>
      <c r="F26" s="55"/>
      <c r="G26" s="55"/>
      <c r="H26" s="55"/>
      <c r="I26" s="55">
        <v>18399.37</v>
      </c>
      <c r="J26" s="55"/>
      <c r="K26" s="55">
        <f>G13+P13-G12-P13</f>
        <v>2679.4000000000005</v>
      </c>
      <c r="L26" s="55"/>
      <c r="M26" s="55"/>
      <c r="N26" s="55"/>
      <c r="O26" s="55"/>
      <c r="P26" s="55"/>
      <c r="Q26" s="55"/>
      <c r="R26" s="55"/>
      <c r="S26" s="55"/>
    </row>
    <row r="27" spans="3:19">
      <c r="E27" s="55"/>
      <c r="F27" s="55"/>
      <c r="G27" s="55"/>
      <c r="H27" s="55"/>
      <c r="I27" s="55">
        <v>19300.509999999998</v>
      </c>
      <c r="J27" s="55"/>
      <c r="K27" s="55">
        <f>E16+P16-E14-P14</f>
        <v>18399.37</v>
      </c>
      <c r="L27" s="55"/>
      <c r="M27" s="55"/>
      <c r="N27" s="55"/>
      <c r="O27" s="55"/>
      <c r="P27" s="55"/>
      <c r="Q27" s="55"/>
      <c r="R27" s="55"/>
      <c r="S27" s="55"/>
    </row>
    <row r="28" spans="3:19">
      <c r="E28" s="55"/>
      <c r="F28" s="55"/>
      <c r="G28" s="55"/>
      <c r="H28" s="55"/>
      <c r="I28" s="55">
        <v>3205.4</v>
      </c>
      <c r="J28" s="55"/>
      <c r="K28" s="55">
        <f>I13+P13-I12-P13</f>
        <v>3205.3999999999969</v>
      </c>
      <c r="L28" s="55"/>
      <c r="M28" s="55"/>
      <c r="N28" s="55"/>
      <c r="O28" s="55"/>
      <c r="P28" s="55"/>
      <c r="Q28" s="55"/>
      <c r="R28" s="55"/>
      <c r="S28" s="55"/>
    </row>
    <row r="29" spans="3:19">
      <c r="E29" s="55"/>
      <c r="F29" s="55"/>
      <c r="G29" s="55"/>
      <c r="H29" s="55"/>
      <c r="I29" s="55"/>
      <c r="J29" s="55"/>
      <c r="K29" s="55">
        <f>I13+P13-I11-P11</f>
        <v>6799.1299999999974</v>
      </c>
      <c r="L29" s="55"/>
      <c r="M29" s="55"/>
      <c r="N29" s="55"/>
      <c r="O29" s="55"/>
      <c r="P29" s="55"/>
      <c r="Q29" s="55"/>
      <c r="R29" s="55"/>
      <c r="S29" s="55"/>
    </row>
    <row r="30" spans="3:19">
      <c r="E30" s="55"/>
      <c r="F30" s="55"/>
      <c r="G30" s="55"/>
      <c r="H30" s="55"/>
      <c r="I30" s="55">
        <v>11291.71</v>
      </c>
      <c r="J30" s="55"/>
      <c r="K30" s="55">
        <f>E13+P13-E11-P11</f>
        <v>9243.1299999999974</v>
      </c>
      <c r="L30" s="55"/>
      <c r="M30" s="55"/>
      <c r="N30" s="55"/>
      <c r="O30" s="55"/>
      <c r="P30" s="55"/>
      <c r="Q30" s="55"/>
      <c r="R30" s="55"/>
      <c r="S30" s="55"/>
    </row>
    <row r="31" spans="3:19">
      <c r="E31" s="55"/>
      <c r="F31" s="55"/>
      <c r="G31" s="55"/>
      <c r="H31" s="55"/>
      <c r="I31" s="55">
        <f>I16+P16-I15-P15</f>
        <v>13050.449999999999</v>
      </c>
      <c r="J31" s="55"/>
      <c r="K31" s="55"/>
      <c r="L31" s="55"/>
      <c r="M31" s="55"/>
      <c r="N31" s="55"/>
      <c r="O31" s="55"/>
    </row>
    <row r="32" spans="3:19">
      <c r="E32" s="55"/>
      <c r="F32" s="55"/>
      <c r="G32" s="55"/>
      <c r="H32" s="55"/>
      <c r="I32" s="55"/>
      <c r="J32" s="55"/>
      <c r="K32" s="55">
        <f>I13+P13-I10-P11</f>
        <v>9181.0899999999965</v>
      </c>
      <c r="L32" s="55"/>
      <c r="M32" s="55"/>
      <c r="N32" s="55"/>
      <c r="O32" s="55"/>
    </row>
    <row r="33" spans="5:15">
      <c r="E33" s="55"/>
      <c r="F33" s="55"/>
      <c r="G33" s="55"/>
      <c r="H33" s="55"/>
      <c r="I33" s="55">
        <v>9243.1299999999992</v>
      </c>
      <c r="J33" s="55"/>
      <c r="K33" s="55"/>
      <c r="L33" s="55"/>
      <c r="M33" s="55"/>
      <c r="N33" s="55"/>
      <c r="O33" s="55"/>
    </row>
    <row r="34" spans="5:15">
      <c r="E34" s="55"/>
      <c r="F34" s="55"/>
      <c r="G34" s="55"/>
      <c r="H34" s="55"/>
      <c r="I34" s="55">
        <v>6799.13</v>
      </c>
      <c r="J34" s="55"/>
      <c r="K34" s="55">
        <f>E16+P16-E15-P15</f>
        <v>11291.710000000001</v>
      </c>
      <c r="L34" s="55"/>
      <c r="M34" s="55"/>
      <c r="N34" s="55"/>
      <c r="O34" s="55"/>
    </row>
    <row r="35" spans="5:15">
      <c r="E35" s="55"/>
      <c r="F35" s="55"/>
      <c r="G35" s="55"/>
      <c r="H35" s="55"/>
      <c r="I35" s="55"/>
      <c r="J35" s="55"/>
      <c r="K35" s="55"/>
      <c r="L35" s="55"/>
      <c r="M35" s="55"/>
      <c r="N35" s="55"/>
      <c r="O35" s="55"/>
    </row>
    <row r="36" spans="5:15">
      <c r="E36" s="55"/>
      <c r="F36" s="55"/>
      <c r="G36" s="55"/>
      <c r="H36" s="55"/>
      <c r="I36" s="55">
        <v>9181.09</v>
      </c>
      <c r="J36" s="55"/>
      <c r="K36" s="55">
        <f>I16+P16-I14-P14</f>
        <v>19022.59</v>
      </c>
      <c r="L36" s="55"/>
      <c r="M36" s="55"/>
      <c r="N36" s="55"/>
      <c r="O36" s="55"/>
    </row>
    <row r="38" spans="5:15">
      <c r="I38">
        <v>13050.45</v>
      </c>
    </row>
    <row r="39" spans="5:15">
      <c r="I39">
        <v>19022.59</v>
      </c>
    </row>
    <row r="41" spans="5:15">
      <c r="I41">
        <v>2679.4</v>
      </c>
    </row>
    <row r="90" spans="12:12">
      <c r="L90" s="1">
        <f>L92</f>
        <v>0</v>
      </c>
    </row>
  </sheetData>
  <mergeCells count="1">
    <mergeCell ref="P7:R7"/>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dlc_DocId xmlns="5e6c0303-ad91-48bf-9137-7f71397ddaf7">FWXPAAYJEK5K-13-423</_dlc_DocId>
    <_dlc_DocIdUrl xmlns="5e6c0303-ad91-48bf-9137-7f71397ddaf7">
      <Url>http://sps.bis.bashtel.ru/ts/oks/_layouts/15/DocIdRedir.aspx?ID=FWXPAAYJEK5K-13-423</Url>
      <Description>FWXPAAYJEK5K-13-423</Description>
    </_dlc_DocIdUrl>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Документ" ma:contentTypeID="0x0101003DB32614A8CA5645998060F890075BA2" ma:contentTypeVersion="1" ma:contentTypeDescription="Создание документа." ma:contentTypeScope="" ma:versionID="3ad6f12bd4605a09c16bc6b1afc65a47">
  <xsd:schema xmlns:xsd="http://www.w3.org/2001/XMLSchema" xmlns:xs="http://www.w3.org/2001/XMLSchema" xmlns:p="http://schemas.microsoft.com/office/2006/metadata/properties" xmlns:ns2="5e6c0303-ad91-48bf-9137-7f71397ddaf7" targetNamespace="http://schemas.microsoft.com/office/2006/metadata/properties" ma:root="true" ma:fieldsID="d2a76e79dce9092fa0f39d6f90b8fe75" ns2:_="">
    <xsd:import namespace="5e6c0303-ad91-48bf-9137-7f71397ddaf7"/>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6c0303-ad91-48bf-9137-7f71397ddaf7" elementFormDefault="qualified">
    <xsd:import namespace="http://schemas.microsoft.com/office/2006/documentManagement/types"/>
    <xsd:import namespace="http://schemas.microsoft.com/office/infopath/2007/PartnerControls"/>
    <xsd:element name="_dlc_DocId" ma:index="8" nillable="true" ma:displayName="Значение идентификатора документа" ma:description="Значение идентификатора документа, присвоенного данному элементу." ma:internalName="_dlc_DocId" ma:readOnly="true">
      <xsd:simpleType>
        <xsd:restriction base="dms:Text"/>
      </xsd:simpleType>
    </xsd:element>
    <xsd:element name="_dlc_DocIdUrl" ma:index="9" nillable="true" ma:displayName="Идентификатор документа" ma:description="Постоянная ссылка на этот документ."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5305152-5995-4C17-BFC2-0E329D8BA512}">
  <ds:schemaRefs>
    <ds:schemaRef ds:uri="http://schemas.microsoft.com/sharepoint/v3/contenttype/forms"/>
  </ds:schemaRefs>
</ds:datastoreItem>
</file>

<file path=customXml/itemProps2.xml><?xml version="1.0" encoding="utf-8"?>
<ds:datastoreItem xmlns:ds="http://schemas.openxmlformats.org/officeDocument/2006/customXml" ds:itemID="{EA0F87C2-439D-4D0E-BA5D-26B2858DF7AC}">
  <ds:schemaRefs>
    <ds:schemaRef ds:uri="http://purl.org/dc/dcmitype/"/>
    <ds:schemaRef ds:uri="http://schemas.openxmlformats.org/package/2006/metadata/core-properties"/>
    <ds:schemaRef ds:uri="http://purl.org/dc/elements/1.1/"/>
    <ds:schemaRef ds:uri="http://purl.org/dc/terms/"/>
    <ds:schemaRef ds:uri="http://schemas.microsoft.com/office/2006/documentManagement/types"/>
    <ds:schemaRef ds:uri="http://schemas.microsoft.com/office/infopath/2007/PartnerControls"/>
    <ds:schemaRef ds:uri="5e6c0303-ad91-48bf-9137-7f71397ddaf7"/>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2E1C2DD0-E322-465F-9290-4FDFEEE46501}">
  <ds:schemaRefs>
    <ds:schemaRef ds:uri="http://schemas.microsoft.com/sharepoint/events"/>
  </ds:schemaRefs>
</ds:datastoreItem>
</file>

<file path=customXml/itemProps4.xml><?xml version="1.0" encoding="utf-8"?>
<ds:datastoreItem xmlns:ds="http://schemas.openxmlformats.org/officeDocument/2006/customXml" ds:itemID="{29D97625-F1E8-4C21-BD14-46FE0B5140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e6c0303-ad91-48bf-9137-7f71397ddaf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В2В- 3 этап УКВ БИС </vt:lpstr>
      <vt:lpstr>Лист1</vt:lpstr>
      <vt:lpstr>'В2В- 3 этап УКВ БИС '!Область_печати</vt:lpstr>
    </vt:vector>
  </TitlesOfParts>
  <Company>VolgaTelecom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i.zaikova</dc:creator>
  <cp:lastModifiedBy>Данилова Татьяна Владимировна</cp:lastModifiedBy>
  <cp:lastPrinted>2017-12-07T11:07:05Z</cp:lastPrinted>
  <dcterms:created xsi:type="dcterms:W3CDTF">2015-10-20T08:32:48Z</dcterms:created>
  <dcterms:modified xsi:type="dcterms:W3CDTF">2017-12-07T11:07:17Z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b8a6a103-80f7-4cd1-a315-a6268cc8074c</vt:lpwstr>
  </property>
  <property fmtid="{D5CDD505-2E9C-101B-9397-08002B2CF9AE}" pid="3" name="ContentTypeId">
    <vt:lpwstr>0x0101003DB32614A8CA5645998060F890075BA2</vt:lpwstr>
  </property>
</Properties>
</file>